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SS\Curso de Especialização\SOLDAGEM EAD 1-2025\2-Quadro Sinóptico\"/>
    </mc:Choice>
  </mc:AlternateContent>
  <xr:revisionPtr revIDLastSave="0" documentId="13_ncr:1_{5D39CA14-6388-460C-A55A-37CF642209E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mpos-horários" sheetId="2" r:id="rId1"/>
    <sheet name="Quadro Sinótico-TÓPICO-NOME (2)" sheetId="22" r:id="rId2"/>
    <sheet name="Módulos-Tópicos-Instrutor-A " sheetId="21" r:id="rId3"/>
    <sheet name="Aula Prática" sheetId="23" r:id="rId4"/>
    <sheet name="Modulos-Disciplinas-Responsável" sheetId="4" r:id="rId5"/>
  </sheets>
  <definedNames>
    <definedName name="_xlnm.Print_Area" localSheetId="3">'Aula Prática'!$A$1:$P$36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21" l="1"/>
  <c r="E117" i="21"/>
  <c r="E120" i="21"/>
  <c r="E121" i="21"/>
  <c r="E123" i="21"/>
  <c r="E111" i="21"/>
  <c r="E59" i="21"/>
  <c r="E44" i="21"/>
  <c r="E29" i="21"/>
  <c r="B139" i="22"/>
  <c r="B100" i="22" l="1"/>
  <c r="B101" i="22" s="1"/>
  <c r="B103" i="22" s="1"/>
  <c r="B105" i="22" s="1"/>
  <c r="B107" i="22" s="1"/>
  <c r="B109" i="22" s="1"/>
  <c r="B111" i="22" s="1"/>
  <c r="B113" i="22" s="1"/>
  <c r="B115" i="22" s="1"/>
  <c r="B117" i="22" s="1"/>
  <c r="B119" i="22" s="1"/>
  <c r="B121" i="22" s="1"/>
  <c r="B123" i="22" s="1"/>
  <c r="B125" i="22" s="1"/>
  <c r="B127" i="22" s="1"/>
  <c r="B129" i="22" s="1"/>
  <c r="B131" i="22" s="1"/>
  <c r="B133" i="22" s="1"/>
  <c r="B135" i="22" s="1"/>
  <c r="B99" i="22"/>
  <c r="B51" i="22"/>
  <c r="B53" i="22" s="1"/>
  <c r="B55" i="22" s="1"/>
  <c r="B57" i="22" s="1"/>
  <c r="B59" i="22" s="1"/>
  <c r="B61" i="22" s="1"/>
  <c r="B63" i="22" s="1"/>
  <c r="B65" i="22" s="1"/>
  <c r="B67" i="22" s="1"/>
  <c r="B71" i="22" s="1"/>
  <c r="B73" i="22" s="1"/>
  <c r="B75" i="22" s="1"/>
  <c r="B77" i="22" s="1"/>
  <c r="B79" i="22" s="1"/>
  <c r="B83" i="22" s="1"/>
  <c r="B85" i="22" s="1"/>
  <c r="B87" i="22" s="1"/>
  <c r="B89" i="22" s="1"/>
  <c r="B91" i="22" s="1"/>
  <c r="B93" i="22" s="1"/>
  <c r="B50" i="22"/>
  <c r="B52" i="22" s="1"/>
  <c r="B54" i="22" s="1"/>
  <c r="B56" i="22" s="1"/>
  <c r="B58" i="22" s="1"/>
  <c r="B60" i="22" s="1"/>
  <c r="B62" i="22" s="1"/>
  <c r="B64" i="22" s="1"/>
  <c r="B66" i="22" s="1"/>
  <c r="B68" i="22" s="1"/>
  <c r="B72" i="22" s="1"/>
  <c r="B74" i="22" s="1"/>
  <c r="B76" i="22" s="1"/>
  <c r="B78" i="22" s="1"/>
  <c r="B80" i="22" s="1"/>
  <c r="B84" i="22" s="1"/>
  <c r="B86" i="22" s="1"/>
  <c r="B88" i="22" s="1"/>
  <c r="B90" i="22" s="1"/>
  <c r="B92" i="22" s="1"/>
  <c r="B94" i="22" s="1"/>
  <c r="B136" i="22" l="1"/>
  <c r="B102" i="22"/>
  <c r="B104" i="22" s="1"/>
  <c r="B106" i="22" s="1"/>
  <c r="B108" i="22" s="1"/>
  <c r="B110" i="22" s="1"/>
  <c r="B112" i="22" s="1"/>
  <c r="B114" i="22" s="1"/>
  <c r="B116" i="22" l="1"/>
  <c r="B118" i="22" s="1"/>
  <c r="B120" i="22" s="1"/>
  <c r="B122" i="22" s="1"/>
  <c r="B124" i="22" s="1"/>
  <c r="B126" i="22" s="1"/>
  <c r="B128" i="22" s="1"/>
  <c r="B130" i="22" s="1"/>
  <c r="B132" i="22" s="1"/>
  <c r="B134" i="22" s="1"/>
  <c r="B10" i="22"/>
  <c r="B12" i="22" s="1"/>
  <c r="B14" i="22" s="1"/>
  <c r="B16" i="22" s="1"/>
  <c r="B18" i="22" s="1"/>
  <c r="B20" i="22" s="1"/>
  <c r="B22" i="22" s="1"/>
  <c r="B24" i="22" s="1"/>
  <c r="B26" i="22" s="1"/>
  <c r="B28" i="22" s="1"/>
  <c r="B30" i="22" s="1"/>
  <c r="B32" i="22" s="1"/>
  <c r="B36" i="22" s="1"/>
  <c r="B38" i="22" s="1"/>
  <c r="B40" i="22" s="1"/>
  <c r="B42" i="22" s="1"/>
  <c r="B44" i="22" s="1"/>
  <c r="B46" i="22" s="1"/>
  <c r="B9" i="22"/>
  <c r="B11" i="22" s="1"/>
  <c r="B13" i="22" s="1"/>
  <c r="B15" i="22" s="1"/>
  <c r="B17" i="22" s="1"/>
  <c r="B19" i="22" s="1"/>
  <c r="B21" i="22" s="1"/>
  <c r="B23" i="22" s="1"/>
  <c r="B25" i="22" s="1"/>
  <c r="B27" i="22" s="1"/>
  <c r="B29" i="22" s="1"/>
  <c r="B31" i="22" s="1"/>
  <c r="B33" i="22" s="1"/>
  <c r="B37" i="22" s="1"/>
  <c r="B39" i="22" s="1"/>
  <c r="B41" i="22" s="1"/>
  <c r="B43" i="22" s="1"/>
  <c r="B45" i="22" s="1"/>
  <c r="E22" i="4"/>
  <c r="E127" i="21"/>
  <c r="E126" i="21"/>
  <c r="E125" i="21"/>
  <c r="E124" i="21"/>
  <c r="E122" i="21"/>
  <c r="E119" i="21"/>
  <c r="E118" i="21"/>
  <c r="E116" i="21"/>
  <c r="E114" i="21"/>
  <c r="E113" i="21"/>
  <c r="E112" i="21"/>
  <c r="E104" i="21"/>
  <c r="E100" i="21"/>
  <c r="E93" i="21"/>
  <c r="E80" i="21"/>
  <c r="E73" i="21"/>
  <c r="E17" i="21"/>
  <c r="E128" i="21" l="1"/>
  <c r="E108" i="21"/>
  <c r="D25" i="4" l="1"/>
  <c r="C25" i="4" l="1"/>
  <c r="E25" i="4" s="1"/>
</calcChain>
</file>

<file path=xl/sharedStrings.xml><?xml version="1.0" encoding="utf-8"?>
<sst xmlns="http://schemas.openxmlformats.org/spreadsheetml/2006/main" count="887" uniqueCount="462">
  <si>
    <t xml:space="preserve">SEXTA FEIRA </t>
  </si>
  <si>
    <t>Tempos</t>
  </si>
  <si>
    <t xml:space="preserve">Horários </t>
  </si>
  <si>
    <t>1º tempo</t>
  </si>
  <si>
    <t>19:00-19:50</t>
  </si>
  <si>
    <t>2º tempo</t>
  </si>
  <si>
    <t>19:50-20:40</t>
  </si>
  <si>
    <t>3º tempo</t>
  </si>
  <si>
    <t>20:40-21:30</t>
  </si>
  <si>
    <t>SÁBADO</t>
  </si>
  <si>
    <t>4º tempo</t>
  </si>
  <si>
    <t>08:00-08:50</t>
  </si>
  <si>
    <t>5º tempo</t>
  </si>
  <si>
    <t>08:50-9:40</t>
  </si>
  <si>
    <t>Intervalo</t>
  </si>
  <si>
    <t>15min</t>
  </si>
  <si>
    <t>6º tempo</t>
  </si>
  <si>
    <t>09:55-10:45</t>
  </si>
  <si>
    <t>7º tempo</t>
  </si>
  <si>
    <t>10:45-11:35</t>
  </si>
  <si>
    <t>Almoço</t>
  </si>
  <si>
    <t>1 h</t>
  </si>
  <si>
    <t>8º tempo</t>
  </si>
  <si>
    <t>12:35-13:25</t>
  </si>
  <si>
    <t>9º tempo</t>
  </si>
  <si>
    <t>13:25-14:15</t>
  </si>
  <si>
    <t>10º tempo</t>
  </si>
  <si>
    <t>14:30-15:20</t>
  </si>
  <si>
    <t>11º tempo</t>
  </si>
  <si>
    <t>15:20-16:10</t>
  </si>
  <si>
    <t>Professor Responsável por cada Tópico do Módulo</t>
  </si>
  <si>
    <t>Datas</t>
  </si>
  <si>
    <t>Sexta</t>
  </si>
  <si>
    <t>Sábado</t>
  </si>
  <si>
    <t>1º tempo 19:00-19:50</t>
  </si>
  <si>
    <t>2º tempo 19:50-20:40</t>
  </si>
  <si>
    <t>3º tempo 20:40-21:30</t>
  </si>
  <si>
    <t>4º tempo 08:00-08:50</t>
  </si>
  <si>
    <t>5º tempo 08:50-9:40</t>
  </si>
  <si>
    <t>Pausa 15min</t>
  </si>
  <si>
    <t>6º tempo 09:55-10:45</t>
  </si>
  <si>
    <t>7º tempo 10:45-11:35</t>
  </si>
  <si>
    <t>Almoço  1 hora</t>
  </si>
  <si>
    <t>8º tempo 12:35-13:25</t>
  </si>
  <si>
    <t>9º tempo 13:25-14:15</t>
  </si>
  <si>
    <t>10º tempo 14:30-15:20</t>
  </si>
  <si>
    <t>11º tempo 15:20-16:10</t>
  </si>
  <si>
    <t>ANDAMENTO</t>
  </si>
  <si>
    <t xml:space="preserve">MPROC-1 - Paulo Modenesi </t>
  </si>
  <si>
    <t>Pausa</t>
  </si>
  <si>
    <t>MPROC-2 -Paulo Villani</t>
  </si>
  <si>
    <t>MPROC-4-Paulo Villani</t>
  </si>
  <si>
    <t>MPROC-4 -Paulo Villani</t>
  </si>
  <si>
    <t>MPROC-5 -Paulo Villani</t>
  </si>
  <si>
    <t>MIPC-1 - Pedro Bastos</t>
  </si>
  <si>
    <t>MPROC-11-Alexandre Bracarense</t>
  </si>
  <si>
    <t>MPROC-31-Alexandre Bracarense</t>
  </si>
  <si>
    <t>MPROC-13-Paulo Villani</t>
  </si>
  <si>
    <t>MPROC-12A-Claudio Turani</t>
  </si>
  <si>
    <t>MPROC-12B-Claudio Turani</t>
  </si>
  <si>
    <t>MPROC-14-Paulo Villani</t>
  </si>
  <si>
    <t>MPROC-15-Eduardo Lima</t>
  </si>
  <si>
    <t>MPROC-16-Ivanilza Felizardo</t>
  </si>
  <si>
    <t>MPROC-17-Ivanilza Felizardo</t>
  </si>
  <si>
    <t>MPROC-18-Ivanilza Felizardo</t>
  </si>
  <si>
    <t>MPROC-32-Paulo Villani</t>
  </si>
  <si>
    <t>RECESSO PROGRAMADO</t>
  </si>
  <si>
    <t>PROVA IIW- MÓDULO I - PROCESSOS E EQUIPAMENTOS DE SOLDAGEM - PRESENCIAL</t>
  </si>
  <si>
    <t>MMAT-1-Paulo Modenesi</t>
  </si>
  <si>
    <t>MMAT-2-Paulo Modenesi</t>
  </si>
  <si>
    <t>MMAT-3-Paulo Modenesi</t>
  </si>
  <si>
    <t>MMAT-4-Paulo Modenesi</t>
  </si>
  <si>
    <t>MMAT-9-Paulo Modenesi</t>
  </si>
  <si>
    <t>MMAT-14A- Vanessa e Fernando</t>
  </si>
  <si>
    <t>MMAT-31-Paulo Modenesi</t>
  </si>
  <si>
    <t>RECESSO FÉRIAS DE JULHO</t>
  </si>
  <si>
    <t/>
  </si>
  <si>
    <t>MMAT-15 -Paulo Modenesi</t>
  </si>
  <si>
    <t>MMAT-12- Cicero Starling</t>
  </si>
  <si>
    <t>MMAT-13- Cicero Starling</t>
  </si>
  <si>
    <t xml:space="preserve">MMAT-18-Paulo Modenesi </t>
  </si>
  <si>
    <t xml:space="preserve">MMAT-19-Paulo Modenesi </t>
  </si>
  <si>
    <t xml:space="preserve">MMAT-20-Paulo Modenesi </t>
  </si>
  <si>
    <t xml:space="preserve">MMAT-22-Paulo Modenesi </t>
  </si>
  <si>
    <t xml:space="preserve">MMAT-21-Paulo Modenesi </t>
  </si>
  <si>
    <t xml:space="preserve">MMAT-32-Paulo Modenesi </t>
  </si>
  <si>
    <t>Recesso Programado</t>
  </si>
  <si>
    <t>MPROJ-1-Hermes Carvalho</t>
  </si>
  <si>
    <t>MPROJ-2-Hermes Carvalho</t>
  </si>
  <si>
    <t>MPROJ-3-Ariel Rodriguez</t>
  </si>
  <si>
    <t>MPROJ-4-Ariel Rodriguez</t>
  </si>
  <si>
    <t>MPROJ-5-Ariel Rodriguez</t>
  </si>
  <si>
    <t xml:space="preserve">MPROJ-5-Ariel Rodriguez </t>
  </si>
  <si>
    <t>MPROJ-9-Alexandre Scari</t>
  </si>
  <si>
    <t>RECESSO FERIADO NOSSA SENHORA APARECIDA / DIA DAS CRIANÇAS (12/10)</t>
  </si>
  <si>
    <t>TURMA 01</t>
  </si>
  <si>
    <t>MPROJ-6-Hermes Carvalho</t>
  </si>
  <si>
    <t xml:space="preserve">MPROJ-7-Ariel Rodriguez </t>
  </si>
  <si>
    <t>MPROJ-7-Ariel Rodriguez</t>
  </si>
  <si>
    <t>TURMA 02</t>
  </si>
  <si>
    <t>RECESSO FERIADO PROGRAMAÇÃO DA REPÚBLICA (15/11)</t>
  </si>
  <si>
    <t xml:space="preserve">MPROJ-30-Ariel Rodriguez </t>
  </si>
  <si>
    <t>PROVA IIW- MÓDULO III (PROJETOS E CONSTRUÇÃO)</t>
  </si>
  <si>
    <t>TURMA 03</t>
  </si>
  <si>
    <t>RECESSO NATAL / FINAL DE ANO / FÉRIAS /CARNAVAL</t>
  </si>
  <si>
    <t>A</t>
  </si>
  <si>
    <t xml:space="preserve">MFAB-20-Reginaldo Matias Nunes </t>
  </si>
  <si>
    <t xml:space="preserve">MFAB-1-Reginaldo Matias Nunes </t>
  </si>
  <si>
    <t xml:space="preserve">MFAB-2-Reginaldo Matias Nunes </t>
  </si>
  <si>
    <t xml:space="preserve">MFAB-4-Reginaldo Matias Nunes </t>
  </si>
  <si>
    <t>MFAB-3-Paulo Villani</t>
  </si>
  <si>
    <t>MFAB-5-Paulo Villani</t>
  </si>
  <si>
    <t>MFAB-6-Paulo Villani</t>
  </si>
  <si>
    <t>MFAB-7A-Ariel Rodriguez</t>
  </si>
  <si>
    <t>MFAB-7B-Ariel Rodriguez</t>
  </si>
  <si>
    <t>MFAB-8-Paulo Villani</t>
  </si>
  <si>
    <t>RECESSO FERIADO DIA DO TRABALHO (01/05)</t>
  </si>
  <si>
    <t>MFAB-31-Paulo Villani</t>
  </si>
  <si>
    <t xml:space="preserve">MFAB-9-Reginaldo Matias Nunes </t>
  </si>
  <si>
    <t xml:space="preserve">MFAB-10-Reginaldo Matias Nunes </t>
  </si>
  <si>
    <t>MFAB-12 - Palestra 1 - Engo Tadeu - Usiminas</t>
  </si>
  <si>
    <t>MFAB-12 - Palestra 2 Visita a ACELOR - Palestra Engo Jeremias</t>
  </si>
  <si>
    <t>MFAB-12 - Palestra 3 - Fred Aender</t>
  </si>
  <si>
    <t>MFAB-12 - Palestra 4 -   Cassio ANGLO</t>
  </si>
  <si>
    <t>MFAB-12 - Palestra 5 - Rodrigo ESAB</t>
  </si>
  <si>
    <t>MFAB-12 - Palestra 6 -Julio ex DELP- SENAI</t>
  </si>
  <si>
    <t>MFAB-12 - Palestra 7 -  Humberto Passeli ESAB</t>
  </si>
  <si>
    <t>MFAB-12 - Palestra 8 - Engo Willian e Reginaldo DELP</t>
  </si>
  <si>
    <t>RECESSO CORPUS CHRISTI (19/06)</t>
  </si>
  <si>
    <t>MFAB-12 - Palestra 9 -  Ronaldo SSAB</t>
  </si>
  <si>
    <t xml:space="preserve">MFAB-12 - Palestra 10 - Paulo Mesquita </t>
  </si>
  <si>
    <t>MFAB-32-Alexandre Bracarense</t>
  </si>
  <si>
    <t>PROVA IIW- MÓDULO IV - FABRICAÇÃO</t>
  </si>
  <si>
    <t>PROVA IIW- PROVA ORAL</t>
  </si>
  <si>
    <t>SIGLA</t>
  </si>
  <si>
    <t>TÓPICOS - MODULO I: PROCESSOS DE UNIÃO I</t>
  </si>
  <si>
    <t>INSTRUTOR</t>
  </si>
  <si>
    <t>AULAS PROGRAMA  UFMG</t>
  </si>
  <si>
    <t>MPROC-1</t>
  </si>
  <si>
    <t xml:space="preserve">Processos e Equipamentos de Soldagem I </t>
  </si>
  <si>
    <t>Paulo Modenesi</t>
  </si>
  <si>
    <t>MPROC-2</t>
  </si>
  <si>
    <t xml:space="preserve"> Soldagem oxi-gás e afins</t>
  </si>
  <si>
    <t>Paulo Villani</t>
  </si>
  <si>
    <t>MPROC-3</t>
  </si>
  <si>
    <t>Revisão de Eletrotécnica</t>
  </si>
  <si>
    <t>MPROC-4</t>
  </si>
  <si>
    <t xml:space="preserve"> O Arco Elétrico</t>
  </si>
  <si>
    <r>
      <t>MPROC-5</t>
    </r>
    <r>
      <rPr>
        <b/>
        <sz val="10"/>
        <rFont val="Times New Roman"/>
        <family val="1"/>
      </rPr>
      <t/>
    </r>
  </si>
  <si>
    <t>Fontes de Energia para soldagem a arco</t>
  </si>
  <si>
    <t>MPROC-6</t>
  </si>
  <si>
    <t>Introdução à Soldagem com Proteção Gasosa</t>
  </si>
  <si>
    <t>Alexandre Bracarense</t>
  </si>
  <si>
    <t>MPROC-7</t>
  </si>
  <si>
    <t>Soldagem TIG</t>
  </si>
  <si>
    <t>MPROC-8A</t>
  </si>
  <si>
    <t>Soldagem MIG/MAG</t>
  </si>
  <si>
    <t>MPROC-8B</t>
  </si>
  <si>
    <t>Soldagem com Arame Tubular</t>
  </si>
  <si>
    <t>MPROC-9</t>
  </si>
  <si>
    <t xml:space="preserve"> Soldagem com Eletrodo Revestido</t>
  </si>
  <si>
    <t>MPROC-10</t>
  </si>
  <si>
    <t>Soldagem a Arco Submerso</t>
  </si>
  <si>
    <t>MPROC-20</t>
  </si>
  <si>
    <t>Defeitos em Soldagem: definição (descontinuidades x defeitos)</t>
  </si>
  <si>
    <t>MPROC-31</t>
  </si>
  <si>
    <t xml:space="preserve">Avaliação I </t>
  </si>
  <si>
    <t>TOTAL</t>
  </si>
  <si>
    <t xml:space="preserve">TÓPICOS - MODULO I:PROCESSOS DE UNIÃO II </t>
  </si>
  <si>
    <t>MPROC-11</t>
  </si>
  <si>
    <t>Soldagem por Resistência</t>
  </si>
  <si>
    <t>MPROC-12A</t>
  </si>
  <si>
    <t>Processos de Soldagem de Alta Energia (Laser, Feixe de Elétrons e Plasma)</t>
  </si>
  <si>
    <t>Claudio Turani</t>
  </si>
  <si>
    <t>MPROC-12B</t>
  </si>
  <si>
    <t>Processos Especiais de Soldagem</t>
  </si>
  <si>
    <t>MPROC-13</t>
  </si>
  <si>
    <t>Processos de Corte e Preparação de Arestas</t>
  </si>
  <si>
    <t>MPROC-14</t>
  </si>
  <si>
    <t>Revestimentos e metalização</t>
  </si>
  <si>
    <t>MPROC-15</t>
  </si>
  <si>
    <t>Processos mecanizados, automatizados e robotizados</t>
  </si>
  <si>
    <t>Eduardo José Lima II</t>
  </si>
  <si>
    <t>MPROC-16</t>
  </si>
  <si>
    <t>Brasagem</t>
  </si>
  <si>
    <t>Ivanilza Felizardo</t>
  </si>
  <si>
    <t>MPROC-17</t>
  </si>
  <si>
    <t xml:space="preserve"> Processos para União de Plásticos</t>
  </si>
  <si>
    <t>MPROC-18</t>
  </si>
  <si>
    <t>Processos de União para Cerâmicos e Compósitos</t>
  </si>
  <si>
    <t>MPROC-32</t>
  </si>
  <si>
    <t xml:space="preserve">Avaliação II </t>
  </si>
  <si>
    <t>TÓPICOS - MODULO 2 : METALURGIA DA SOLDAGEM I</t>
  </si>
  <si>
    <t>MMAT-1</t>
  </si>
  <si>
    <t>Estrutura e propriedades de metais puros</t>
  </si>
  <si>
    <t>MMAT-2</t>
  </si>
  <si>
    <t>Ligas Metálicas e Diagramas de Fases</t>
  </si>
  <si>
    <t>MMAT-3</t>
  </si>
  <si>
    <t xml:space="preserve">Ligas ferro carbono </t>
  </si>
  <si>
    <t>MMAT-4</t>
  </si>
  <si>
    <t>Fabricação e Designação dos Aços</t>
  </si>
  <si>
    <t>MMAT-5</t>
  </si>
  <si>
    <t>Comportamento dos aços estruturais na soldagem por fusão</t>
  </si>
  <si>
    <t>MMAT-6</t>
  </si>
  <si>
    <t>Trincas em Juntas Soldadas</t>
  </si>
  <si>
    <t>MMAT-7</t>
  </si>
  <si>
    <t>Fraturas e Diferentes tipos de fratura</t>
  </si>
  <si>
    <t>MMAT-8</t>
  </si>
  <si>
    <t>Tratamentos térmicos de metais de base e de soldas</t>
  </si>
  <si>
    <t>MMAT-9</t>
  </si>
  <si>
    <t>Aços estruturais (não ligados)</t>
  </si>
  <si>
    <t>MMAT-14A</t>
  </si>
  <si>
    <t>Introdução à Corrosão</t>
  </si>
  <si>
    <t>Vanessa e Fernando Cotting</t>
  </si>
  <si>
    <t>MMAT-23A</t>
  </si>
  <si>
    <t>Ensaios de Materiais e de Juntas Soldadas</t>
  </si>
  <si>
    <t>MMAT-23B</t>
  </si>
  <si>
    <t>Exames metalográficos</t>
  </si>
  <si>
    <t>MMAT-31</t>
  </si>
  <si>
    <t>Avaliação I</t>
  </si>
  <si>
    <t>TÓPICOS - MODULO 2: METALURGIA DA SOLDAGEM II</t>
  </si>
  <si>
    <t>MMAT-10</t>
  </si>
  <si>
    <t>Aços de alta resistência</t>
  </si>
  <si>
    <t>MMAT-11</t>
  </si>
  <si>
    <t>Aplicação estrutural e aços de alta resistência</t>
  </si>
  <si>
    <t xml:space="preserve">Cicero Murta Diniz Starling </t>
  </si>
  <si>
    <t>MMAT-12</t>
  </si>
  <si>
    <t>Fluência e aços resistentes à Fluência (Aços resistentes ao calor)</t>
  </si>
  <si>
    <t>MMAT-13</t>
  </si>
  <si>
    <t>Aços para aplicação criogênica</t>
  </si>
  <si>
    <t>MMAT-15</t>
  </si>
  <si>
    <t>Aços inoxidáveis e aços resistentes ao calor</t>
  </si>
  <si>
    <t>MMAT-16</t>
  </si>
  <si>
    <t>Introdução ao desgaste e revestimentos Protetores</t>
  </si>
  <si>
    <t>MMAT-17</t>
  </si>
  <si>
    <t>Aços Fundidos e Ferros Fundidos</t>
  </si>
  <si>
    <t>MMAT-18</t>
  </si>
  <si>
    <t>Cobre e suas ligas</t>
  </si>
  <si>
    <t>MMAT-19</t>
  </si>
  <si>
    <t>Niquel e suas ligas</t>
  </si>
  <si>
    <t>MMAT-20</t>
  </si>
  <si>
    <t>Aluminio e suas ligas</t>
  </si>
  <si>
    <t>MMAT-21</t>
  </si>
  <si>
    <t>Titânio e outros metais e suas ligas</t>
  </si>
  <si>
    <t>MMAT-22</t>
  </si>
  <si>
    <t>União de materiais dissimilares</t>
  </si>
  <si>
    <t>MMAT-32</t>
  </si>
  <si>
    <t>Avaliação II</t>
  </si>
  <si>
    <t>TÓPICOS - MODULO 3: CONSTRUÇÃO E PROJETO DE ESTRUTURAS SOLDADAS</t>
  </si>
  <si>
    <t>MPROJ-1</t>
  </si>
  <si>
    <t>Teoria básica de sistermas estruturais</t>
  </si>
  <si>
    <t>Hermes Carvalho</t>
  </si>
  <si>
    <t>MPROJ-2</t>
  </si>
  <si>
    <t>Fundamentos de resistencia dos materiais</t>
  </si>
  <si>
    <t>MPROJ-3</t>
  </si>
  <si>
    <t>Projeto de Uniões para Soldagem e Brasagem</t>
  </si>
  <si>
    <t>Ariel Rodriguez Arias</t>
  </si>
  <si>
    <t>MPROJ-4</t>
  </si>
  <si>
    <t>Fundamentos de Projeto de Juntas Soldadas</t>
  </si>
  <si>
    <t>MPROJ-5</t>
  </si>
  <si>
    <t>Comportamento das Estruturas Soldadas sob Diferentes Tipos de Carregamentos</t>
  </si>
  <si>
    <t>MPROJ-6</t>
  </si>
  <si>
    <t>Projeto de Estruturas Soldadas com Carregamento Predominantemente de Cargas Estáticas</t>
  </si>
  <si>
    <t>MPROJ-7</t>
  </si>
  <si>
    <t>Comportamento dos materiais sob solicitação Cíclica</t>
  </si>
  <si>
    <t>MPROJ-8</t>
  </si>
  <si>
    <t>Projeto de Estruturas Carregadas ciclicamente</t>
  </si>
  <si>
    <t>MPROJ-9</t>
  </si>
  <si>
    <t>Projeto de Equipamento para Pressão</t>
  </si>
  <si>
    <t xml:space="preserve">Alexandre Scari </t>
  </si>
  <si>
    <t>MPROJ-10</t>
  </si>
  <si>
    <t>Projeto de Estruturas em Alumínio e suas ligas</t>
  </si>
  <si>
    <t>MPROJ-11</t>
  </si>
  <si>
    <t>Introdução a mecânica da fratura</t>
  </si>
  <si>
    <t>MPROJ-30</t>
  </si>
  <si>
    <t>Avaliação</t>
  </si>
  <si>
    <t>TÓPICOS -MODULO I- PRÁTICA DE PROCESSOS DE UNIÃO</t>
  </si>
  <si>
    <t>MPROC-51</t>
  </si>
  <si>
    <t xml:space="preserve">Prática Soldagem com Eletrodo Revestido </t>
  </si>
  <si>
    <t>MPROC-52</t>
  </si>
  <si>
    <t xml:space="preserve">Prática Soldagem TIG </t>
  </si>
  <si>
    <t>MPROC-53</t>
  </si>
  <si>
    <t>Prática Soldagem MIG/MAG + FCAW</t>
  </si>
  <si>
    <t>MPROC-54</t>
  </si>
  <si>
    <t>Prática Soldagem e corte oxi-acetileno</t>
  </si>
  <si>
    <t>MPROC-55</t>
  </si>
  <si>
    <t>Prática em outros processos de soldagem e operações afins</t>
  </si>
  <si>
    <t>TÓPICOS - MODULO 4: APLICAÇÃO DE ENGENHARIA DE SOLDAGEM I</t>
  </si>
  <si>
    <t>MFAB-1</t>
  </si>
  <si>
    <t>Introdução a garantia da qualidade em fabricação soldada</t>
  </si>
  <si>
    <t xml:space="preserve">Reginaldo Matias Nunes </t>
  </si>
  <si>
    <t>MFAB-2</t>
  </si>
  <si>
    <t>Controle de qualidade durante a manufatura (EPS, RQPS, etc)</t>
  </si>
  <si>
    <t>MFAB-3</t>
  </si>
  <si>
    <t>Tensões residuais e Distorções em Soldagem</t>
  </si>
  <si>
    <t>MFAB-4</t>
  </si>
  <si>
    <t>Instalação Industriais, Dispositivos e acessórios de fixação para Soldagem</t>
  </si>
  <si>
    <t>MFAB-5</t>
  </si>
  <si>
    <t>Saúde e segurança em soldagem, corte e operações afins</t>
  </si>
  <si>
    <t>MFAB-6</t>
  </si>
  <si>
    <t>Medição, controle e registro em soldagem</t>
  </si>
  <si>
    <t>MFAB-7A</t>
  </si>
  <si>
    <t>Descontinuidades em soldagem</t>
  </si>
  <si>
    <t>MFAB-7B</t>
  </si>
  <si>
    <t>Avaliação critica em engenharia</t>
  </si>
  <si>
    <t>MFAB-8</t>
  </si>
  <si>
    <t>Ensaios Não Destrutivos</t>
  </si>
  <si>
    <t>MFAB-20</t>
  </si>
  <si>
    <t>Introdução a Fabricação Soldada</t>
  </si>
  <si>
    <t>MFAB-31</t>
  </si>
  <si>
    <t>TÓPICOS - MODULO 4: APLICAÇÃO DE ENGENHARIA DE SOLDAGEM II</t>
  </si>
  <si>
    <t>MFAB-9</t>
  </si>
  <si>
    <t>Economia e produtividade</t>
  </si>
  <si>
    <t>MFAB-10</t>
  </si>
  <si>
    <t>Soldagem de Reparo e Manutenção</t>
  </si>
  <si>
    <t>MFAB-11</t>
  </si>
  <si>
    <t xml:space="preserve">União de barras de reforço (vergalhão) </t>
  </si>
  <si>
    <t>MFAB-12</t>
  </si>
  <si>
    <t>Estudo de casos (palestras, visitas)</t>
  </si>
  <si>
    <t>Palestrantes</t>
  </si>
  <si>
    <t>MFAB-32</t>
  </si>
  <si>
    <t>TÓPICOS - MODULO 5: TRABALHO FINAL DA ESPECIALIZAÇÃO</t>
  </si>
  <si>
    <t>MIPC-1</t>
  </si>
  <si>
    <t>Introdução à Pesquisa Científica</t>
  </si>
  <si>
    <t>Pedro Bastos Costa</t>
  </si>
  <si>
    <t>MTCC</t>
  </si>
  <si>
    <t>Elaboração do Trabalho de Conclusão de Curso</t>
  </si>
  <si>
    <t xml:space="preserve"> A selecionar</t>
  </si>
  <si>
    <t>Programa UFMG</t>
  </si>
  <si>
    <t>Total Aulas</t>
  </si>
  <si>
    <t>Professor</t>
  </si>
  <si>
    <t>H/a total - Real</t>
  </si>
  <si>
    <t>Palestrantes (estudo de caso)</t>
  </si>
  <si>
    <t>Processos e Equipamentos de Soldagem III Habilidade Prática</t>
  </si>
  <si>
    <t>Professor Responsável por Módulo</t>
  </si>
  <si>
    <t>DISCIPLINA</t>
  </si>
  <si>
    <t>Carga Horária</t>
  </si>
  <si>
    <t>Créditos</t>
  </si>
  <si>
    <t>Departamento e</t>
  </si>
  <si>
    <t>Docente Responsável</t>
  </si>
  <si>
    <t>Teórica</t>
  </si>
  <si>
    <t>Prática</t>
  </si>
  <si>
    <t>Depto.</t>
  </si>
  <si>
    <t>Docente</t>
  </si>
  <si>
    <t xml:space="preserve">MÓDULO I: Processos de Soldagem e Equipamentos </t>
  </si>
  <si>
    <t>DEMEC</t>
  </si>
  <si>
    <t>PAULO VILLANI</t>
  </si>
  <si>
    <t xml:space="preserve">Processos e Equipamentos de Soldagem II </t>
  </si>
  <si>
    <t xml:space="preserve">Processos e Equipamentos de Soldagem III Habilidade Prática </t>
  </si>
  <si>
    <t>DEMET</t>
  </si>
  <si>
    <t>ARIEL RODRIGUEZ ARIAS</t>
  </si>
  <si>
    <t xml:space="preserve">MÓDULO 2 : Materiais e seus Comportamentos Durante a Soldagem </t>
  </si>
  <si>
    <t xml:space="preserve">Materiais I </t>
  </si>
  <si>
    <t>PAULO MODENESI</t>
  </si>
  <si>
    <t xml:space="preserve">Materiais II </t>
  </si>
  <si>
    <t xml:space="preserve">MÓDULO 3: Projeto e Construção </t>
  </si>
  <si>
    <t>Projetos e Construção</t>
  </si>
  <si>
    <t xml:space="preserve">MODULO 4: Fabricação e Engenharia de Aplicação </t>
  </si>
  <si>
    <t>Fabricação I</t>
  </si>
  <si>
    <t>Fabricação II</t>
  </si>
  <si>
    <t>ALEXANDRE BRACARENSE</t>
  </si>
  <si>
    <t>MODULO 5: Trabalho Final da Especialização</t>
  </si>
  <si>
    <t>PEDRO BASTOS</t>
  </si>
  <si>
    <t xml:space="preserve">Orientação e elaboração do Trabalho de Conclusão de Curso </t>
  </si>
  <si>
    <t>DOCENTES DO CURSO</t>
  </si>
  <si>
    <t>Teoria</t>
  </si>
  <si>
    <t>Total</t>
  </si>
  <si>
    <t>RECESSO DIA DE ZUMBI E CONSCIÊNCIA NEGRA (20/11)</t>
  </si>
  <si>
    <t>MPROC-3 -Paulo Villani</t>
  </si>
  <si>
    <t>RECESSO SEXTA-FEIRA SANTA (03/04 )/ PÁSCOA</t>
  </si>
  <si>
    <t>MPROC-9- Bracarense</t>
  </si>
  <si>
    <t>MPROC-10- Bracarense</t>
  </si>
  <si>
    <t>MPROC-6- Bracarense</t>
  </si>
  <si>
    <t>MPROC-7- Bracarense</t>
  </si>
  <si>
    <t>MPROC-8A- Bracarense</t>
  </si>
  <si>
    <t>MPROC-8B- Bracarense</t>
  </si>
  <si>
    <t>MPROC-20- Bracarense</t>
  </si>
  <si>
    <t>RECESSO SEXTA-FEIRA SANTA (18/04 )/ PÁSCOA e TIRADENTES (21/04)</t>
  </si>
  <si>
    <t>MMAT-11 -Paulo Modenesi</t>
  </si>
  <si>
    <t xml:space="preserve">PROVA IIW- MÓDULOS II (MATERIAIS) </t>
  </si>
  <si>
    <t>RECESSO FERIADO TIRADENTES (21/04)</t>
  </si>
  <si>
    <t>RECESSO FERIADO CORPUS CRISTI (04/06)</t>
  </si>
  <si>
    <t>a</t>
  </si>
  <si>
    <t>PERÍODO DE ELABORAÇÃO E DEFESA DO TRABALHO DE CONCLUSÃO DO CURSO (TCC)</t>
  </si>
  <si>
    <t>Especialização em Tecnologia e Qualificação de Soldagem UFMG - EaD - 1º Sem / 2025</t>
  </si>
  <si>
    <t>Março de 2025 a Fevereiro de 2027</t>
  </si>
  <si>
    <t>AULA INAUGURAL - QUINTAFEIRA - 19:00</t>
  </si>
  <si>
    <t>DATA LIMITE PARA DEFESA DO TRABALHO DE CONCLUSÃO DO CURSO ATÉ 30/11/2026</t>
  </si>
  <si>
    <t>de 9 a 18/06/25</t>
  </si>
  <si>
    <t>de 06 a 15/10/25</t>
  </si>
  <si>
    <t>de 10 A 19/11/25</t>
  </si>
  <si>
    <t>AULA PRÁTICA PRESENCIAL - TURMA 01 - DE 9 A 18 DE JUNHO DE 2025 - 10 DIAS CONSECUTIVOS DE 8:00 ÀS 17:00 H - 15 ALUNOS</t>
  </si>
  <si>
    <t>AULA PRÁTICA PRESENCIAL - TURMA 02 - DE 06 a 15 DE OUTUBRO DE 2025 - 10 DIAS CONSECUTIVOS DE 8:00 ÀS 17:00 H - 15 ALUNOS</t>
  </si>
  <si>
    <t>AULA PRÁTICA PRESENCIAL - TURMA 03 - DE 10 A 19 DE NOVEMBRO DE 2025 - 10 DIAS CONSECUTIVOS DE 8:00 ÀS 17:00 H - 15 ALUNOS</t>
  </si>
  <si>
    <t>Aula 01</t>
  </si>
  <si>
    <t>Aula 02</t>
  </si>
  <si>
    <t>Aula 03</t>
  </si>
  <si>
    <t>Aula 04</t>
  </si>
  <si>
    <t>Aula 05</t>
  </si>
  <si>
    <t>Aula 06</t>
  </si>
  <si>
    <t>Aula 07</t>
  </si>
  <si>
    <t>Aula 08</t>
  </si>
  <si>
    <t>Hora</t>
  </si>
  <si>
    <t>Atividade</t>
  </si>
  <si>
    <t>Apresentação dos itens de segurança</t>
  </si>
  <si>
    <t>Finalizar preparação dos corpos de prova (corte)</t>
  </si>
  <si>
    <t>Discussão do roteiro da prática SMAW</t>
  </si>
  <si>
    <t>Discussão do roteiro da prática GMAW + FCAW/MCAW</t>
  </si>
  <si>
    <t>Discussão do roteiro da prática GTAW</t>
  </si>
  <si>
    <t>Discussão do roteiro da prática SAW</t>
  </si>
  <si>
    <t>Discussão do roteiro da prática Metalografia</t>
  </si>
  <si>
    <t>Realização da prática Metalografia (Preparação corpos de prova = lixamento e ataque químico)</t>
  </si>
  <si>
    <t>Entrega dos EPI's</t>
  </si>
  <si>
    <t>Explicação Processo Eletrodo Revestido</t>
  </si>
  <si>
    <t>Explicação Processo GMAW + Arame Tubular</t>
  </si>
  <si>
    <t>Explicação Processo TIG</t>
  </si>
  <si>
    <t>Explicação Processo Arco Submerso</t>
  </si>
  <si>
    <t>Explicação Processo de preparação de amostras</t>
  </si>
  <si>
    <t>Apresentação dos equipamentos e ferramentas a serem utilizados para realização das práticas</t>
  </si>
  <si>
    <t>Realização da prática TIG</t>
  </si>
  <si>
    <t>Acompanhamento da prática Arco Submerso</t>
  </si>
  <si>
    <t>Realização da prática Metalografia (Preparação corpos de prova = corte e embutimento)</t>
  </si>
  <si>
    <t>Realização da prática Eletrodo Revestido</t>
  </si>
  <si>
    <t>Realização da prática MIG/MAG + Arame Tubular</t>
  </si>
  <si>
    <t>Ensaio Não Destrutivo
(LP e PM)</t>
  </si>
  <si>
    <t>Discussão do roteiro da prática CORTE</t>
  </si>
  <si>
    <t>Apresentação simulador de soldagem</t>
  </si>
  <si>
    <t>Explicação Oxicorte / Plasma</t>
  </si>
  <si>
    <t>Demonstração Uso ImageJ</t>
  </si>
  <si>
    <t>Preparação dos corpos de prova (corte)</t>
  </si>
  <si>
    <t>Conferência devolução EPI's</t>
  </si>
  <si>
    <t>Apresentação dos tipos de fonte de soldagem disponíveis no laboratório</t>
  </si>
  <si>
    <t>Demonstração Soldagem Robotizada</t>
  </si>
  <si>
    <t>Discussão do roteiro da prática RSW</t>
  </si>
  <si>
    <t>Confraternização</t>
  </si>
  <si>
    <t>Explicação Processo Solda Ponto</t>
  </si>
  <si>
    <t>Realização da prática Solda Ponto</t>
  </si>
  <si>
    <t>Análise dos dados coletados pelo Sistema de Aquisição de dados</t>
  </si>
  <si>
    <t>Organizar / Limpar</t>
  </si>
  <si>
    <t>Fim das atividades</t>
  </si>
  <si>
    <t>Marcelo  da Cruz Costa de Souza</t>
  </si>
  <si>
    <t>Mateus Codognotto Cunha</t>
  </si>
  <si>
    <t>Alexandre Queiroz Bracarense</t>
  </si>
  <si>
    <t xml:space="preserve">Alexandre Scari  </t>
  </si>
  <si>
    <t xml:space="preserve">Ariel Rodriguez Arias </t>
  </si>
  <si>
    <t xml:space="preserve">Hermes Carvalho </t>
  </si>
  <si>
    <t xml:space="preserve">Paulo Jose Modenesi </t>
  </si>
  <si>
    <t>Fagner/Claudiney</t>
  </si>
  <si>
    <t>Vanessa Lins / Fernando Cotting</t>
  </si>
  <si>
    <t>MMAT-5- Cicero Starling</t>
  </si>
  <si>
    <t>MMAT-6- Cicero Starling</t>
  </si>
  <si>
    <t>MMAT-7-Ariel Rodriguez</t>
  </si>
  <si>
    <t>MMAT-8-Paulo Modenesi</t>
  </si>
  <si>
    <t>MMAT-23A-Ariel Rodriguez</t>
  </si>
  <si>
    <t>MMAT-23B- Marcelo da Cruz</t>
  </si>
  <si>
    <t>MMAT-10- Cicero Starling</t>
  </si>
  <si>
    <t>MMAT-11- Cicero Starling</t>
  </si>
  <si>
    <t>MMAT-16 -Mateus Codognotto</t>
  </si>
  <si>
    <t>MMAT-17 -Mateus Codognotto</t>
  </si>
  <si>
    <t>MPROJ-10-Alexandre Scari</t>
  </si>
  <si>
    <t>MPROJ-11-Ariel Rodriguez</t>
  </si>
  <si>
    <t>MPROJ-8-Alexandre Scari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</si>
</sst>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rgb="FF0000FF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3" fillId="0" borderId="0"/>
    <xf numFmtId="0" fontId="1" fillId="0" borderId="0"/>
  </cellStyleXfs>
  <cellXfs count="344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justify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6" fillId="15" borderId="1" xfId="0" applyFont="1" applyFill="1" applyBorder="1" applyAlignment="1">
      <alignment horizontal="justify" wrapText="1"/>
    </xf>
    <xf numFmtId="0" fontId="6" fillId="15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11" borderId="1" xfId="0" applyFont="1" applyFill="1" applyBorder="1" applyAlignment="1">
      <alignment horizontal="center" vertical="center" wrapText="1"/>
    </xf>
    <xf numFmtId="0" fontId="0" fillId="20" borderId="0" xfId="0" applyFill="1"/>
    <xf numFmtId="0" fontId="6" fillId="20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6" fillId="6" borderId="4" xfId="0" applyFont="1" applyFill="1" applyBorder="1"/>
    <xf numFmtId="0" fontId="6" fillId="6" borderId="7" xfId="0" applyFont="1" applyFill="1" applyBorder="1"/>
    <xf numFmtId="0" fontId="6" fillId="6" borderId="6" xfId="0" applyFont="1" applyFill="1" applyBorder="1"/>
    <xf numFmtId="0" fontId="6" fillId="10" borderId="4" xfId="0" applyFont="1" applyFill="1" applyBorder="1"/>
    <xf numFmtId="0" fontId="6" fillId="23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164" fontId="6" fillId="0" borderId="0" xfId="0" applyNumberFormat="1" applyFont="1"/>
    <xf numFmtId="164" fontId="6" fillId="20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8" fillId="6" borderId="4" xfId="0" applyFont="1" applyFill="1" applyBorder="1"/>
    <xf numFmtId="0" fontId="8" fillId="6" borderId="6" xfId="0" applyFont="1" applyFill="1" applyBorder="1"/>
    <xf numFmtId="0" fontId="6" fillId="12" borderId="6" xfId="0" applyFont="1" applyFill="1" applyBorder="1"/>
    <xf numFmtId="0" fontId="6" fillId="12" borderId="1" xfId="0" applyFont="1" applyFill="1" applyBorder="1"/>
    <xf numFmtId="14" fontId="6" fillId="6" borderId="4" xfId="0" applyNumberFormat="1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center"/>
    </xf>
    <xf numFmtId="14" fontId="6" fillId="6" borderId="7" xfId="0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5" fillId="3" borderId="0" xfId="0" applyFont="1" applyFill="1"/>
    <xf numFmtId="0" fontId="6" fillId="8" borderId="4" xfId="0" applyFont="1" applyFill="1" applyBorder="1"/>
    <xf numFmtId="0" fontId="3" fillId="0" borderId="0" xfId="2"/>
    <xf numFmtId="0" fontId="8" fillId="17" borderId="1" xfId="2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6" fillId="13" borderId="1" xfId="2" applyFont="1" applyFill="1" applyBorder="1" applyAlignment="1">
      <alignment horizontal="center" wrapText="1"/>
    </xf>
    <xf numFmtId="0" fontId="8" fillId="13" borderId="1" xfId="2" applyFont="1" applyFill="1" applyBorder="1" applyAlignment="1">
      <alignment horizontal="center" vertical="center" wrapText="1"/>
    </xf>
    <xf numFmtId="0" fontId="8" fillId="13" borderId="1" xfId="2" applyFont="1" applyFill="1" applyBorder="1" applyAlignment="1">
      <alignment horizontal="center" wrapText="1"/>
    </xf>
    <xf numFmtId="0" fontId="6" fillId="5" borderId="1" xfId="2" applyFont="1" applyFill="1" applyBorder="1" applyAlignment="1">
      <alignment horizont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wrapText="1"/>
    </xf>
    <xf numFmtId="0" fontId="8" fillId="5" borderId="1" xfId="2" applyFont="1" applyFill="1" applyBorder="1" applyAlignment="1">
      <alignment horizontal="center" wrapText="1"/>
    </xf>
    <xf numFmtId="0" fontId="6" fillId="8" borderId="1" xfId="2" applyFont="1" applyFill="1" applyBorder="1" applyAlignment="1">
      <alignment horizontal="center" wrapText="1"/>
    </xf>
    <xf numFmtId="0" fontId="8" fillId="8" borderId="1" xfId="2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wrapText="1"/>
    </xf>
    <xf numFmtId="0" fontId="8" fillId="9" borderId="1" xfId="2" applyFont="1" applyFill="1" applyBorder="1" applyAlignment="1">
      <alignment horizontal="center" wrapText="1"/>
    </xf>
    <xf numFmtId="0" fontId="12" fillId="9" borderId="1" xfId="2" applyFont="1" applyFill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6" fillId="10" borderId="1" xfId="2" applyFont="1" applyFill="1" applyBorder="1" applyAlignment="1">
      <alignment horizontal="center" wrapText="1"/>
    </xf>
    <xf numFmtId="0" fontId="8" fillId="10" borderId="1" xfId="2" applyFont="1" applyFill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14" fillId="0" borderId="1" xfId="2" applyFont="1" applyBorder="1" applyAlignment="1">
      <alignment horizontal="center" wrapText="1"/>
    </xf>
    <xf numFmtId="0" fontId="6" fillId="11" borderId="1" xfId="2" applyFont="1" applyFill="1" applyBorder="1" applyAlignment="1">
      <alignment horizontal="center" wrapText="1"/>
    </xf>
    <xf numFmtId="0" fontId="8" fillId="11" borderId="1" xfId="2" applyFont="1" applyFill="1" applyBorder="1" applyAlignment="1">
      <alignment horizontal="center" wrapText="1"/>
    </xf>
    <xf numFmtId="0" fontId="6" fillId="11" borderId="1" xfId="2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center" vertical="justify" wrapText="1"/>
    </xf>
    <xf numFmtId="0" fontId="8" fillId="11" borderId="1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left" wrapText="1"/>
    </xf>
    <xf numFmtId="0" fontId="6" fillId="9" borderId="1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left" vertical="center" wrapText="1"/>
    </xf>
    <xf numFmtId="0" fontId="6" fillId="12" borderId="1" xfId="2" applyFont="1" applyFill="1" applyBorder="1" applyAlignment="1">
      <alignment horizontal="center" wrapText="1"/>
    </xf>
    <xf numFmtId="0" fontId="8" fillId="12" borderId="1" xfId="2" applyFont="1" applyFill="1" applyBorder="1" applyAlignment="1">
      <alignment horizontal="center" wrapText="1"/>
    </xf>
    <xf numFmtId="0" fontId="6" fillId="22" borderId="1" xfId="2" applyFont="1" applyFill="1" applyBorder="1" applyAlignment="1">
      <alignment horizontal="center" wrapText="1"/>
    </xf>
    <xf numFmtId="0" fontId="8" fillId="22" borderId="1" xfId="2" applyFont="1" applyFill="1" applyBorder="1" applyAlignment="1">
      <alignment horizontal="center" wrapText="1"/>
    </xf>
    <xf numFmtId="0" fontId="6" fillId="16" borderId="1" xfId="2" applyFont="1" applyFill="1" applyBorder="1" applyAlignment="1">
      <alignment horizontal="center" wrapText="1"/>
    </xf>
    <xf numFmtId="0" fontId="8" fillId="16" borderId="1" xfId="2" applyFont="1" applyFill="1" applyBorder="1" applyAlignment="1">
      <alignment horizont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8" fillId="0" borderId="0" xfId="2" applyFont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0" fontId="13" fillId="5" borderId="1" xfId="2" applyFont="1" applyFill="1" applyBorder="1" applyAlignment="1">
      <alignment horizontal="center" wrapText="1"/>
    </xf>
    <xf numFmtId="0" fontId="13" fillId="20" borderId="0" xfId="2" applyFont="1" applyFill="1" applyAlignment="1">
      <alignment horizontal="center" wrapText="1"/>
    </xf>
    <xf numFmtId="0" fontId="3" fillId="20" borderId="0" xfId="2" applyFill="1"/>
    <xf numFmtId="0" fontId="13" fillId="5" borderId="1" xfId="2" applyFont="1" applyFill="1" applyBorder="1" applyAlignment="1">
      <alignment wrapText="1"/>
    </xf>
    <xf numFmtId="0" fontId="6" fillId="20" borderId="0" xfId="2" applyFont="1" applyFill="1" applyAlignment="1">
      <alignment wrapText="1"/>
    </xf>
    <xf numFmtId="0" fontId="13" fillId="20" borderId="0" xfId="2" applyFont="1" applyFill="1" applyAlignment="1">
      <alignment wrapText="1"/>
    </xf>
    <xf numFmtId="0" fontId="3" fillId="24" borderId="1" xfId="2" applyFill="1" applyBorder="1" applyAlignment="1">
      <alignment horizontal="center" wrapText="1"/>
    </xf>
    <xf numFmtId="0" fontId="6" fillId="20" borderId="1" xfId="2" applyFont="1" applyFill="1" applyBorder="1" applyAlignment="1">
      <alignment horizontal="center" wrapText="1"/>
    </xf>
    <xf numFmtId="0" fontId="3" fillId="24" borderId="1" xfId="2" applyFill="1" applyBorder="1" applyAlignment="1">
      <alignment horizontal="left" wrapText="1"/>
    </xf>
    <xf numFmtId="0" fontId="3" fillId="0" borderId="0" xfId="2" applyAlignment="1">
      <alignment horizontal="left"/>
    </xf>
    <xf numFmtId="0" fontId="3" fillId="0" borderId="0" xfId="2" applyAlignment="1">
      <alignment horizontal="center"/>
    </xf>
    <xf numFmtId="0" fontId="6" fillId="7" borderId="4" xfId="0" applyFont="1" applyFill="1" applyBorder="1"/>
    <xf numFmtId="164" fontId="8" fillId="3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6" fillId="9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6" fillId="9" borderId="4" xfId="0" applyFont="1" applyFill="1" applyBorder="1"/>
    <xf numFmtId="0" fontId="6" fillId="20" borderId="0" xfId="0" applyFont="1" applyFill="1"/>
    <xf numFmtId="0" fontId="6" fillId="6" borderId="6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6" fillId="11" borderId="4" xfId="0" applyFont="1" applyFill="1" applyBorder="1"/>
    <xf numFmtId="0" fontId="8" fillId="20" borderId="0" xfId="0" applyFont="1" applyFill="1" applyAlignment="1">
      <alignment horizontal="center"/>
    </xf>
    <xf numFmtId="164" fontId="10" fillId="16" borderId="1" xfId="0" applyNumberFormat="1" applyFont="1" applyFill="1" applyBorder="1" applyAlignment="1">
      <alignment horizontal="center"/>
    </xf>
    <xf numFmtId="0" fontId="6" fillId="8" borderId="1" xfId="0" applyFont="1" applyFill="1" applyBorder="1"/>
    <xf numFmtId="0" fontId="8" fillId="21" borderId="1" xfId="2" applyFont="1" applyFill="1" applyBorder="1" applyAlignment="1">
      <alignment horizontal="center" vertical="center"/>
    </xf>
    <xf numFmtId="0" fontId="6" fillId="21" borderId="1" xfId="2" applyFont="1" applyFill="1" applyBorder="1" applyAlignment="1">
      <alignment horizontal="center"/>
    </xf>
    <xf numFmtId="0" fontId="8" fillId="20" borderId="0" xfId="0" applyFont="1" applyFill="1" applyAlignment="1">
      <alignment horizontal="center" vertical="center"/>
    </xf>
    <xf numFmtId="0" fontId="6" fillId="12" borderId="4" xfId="0" applyFont="1" applyFill="1" applyBorder="1"/>
    <xf numFmtId="0" fontId="8" fillId="6" borderId="13" xfId="0" applyFont="1" applyFill="1" applyBorder="1" applyAlignment="1">
      <alignment vertical="center"/>
    </xf>
    <xf numFmtId="0" fontId="6" fillId="6" borderId="1" xfId="0" applyFont="1" applyFill="1" applyBorder="1"/>
    <xf numFmtId="0" fontId="1" fillId="0" borderId="0" xfId="4"/>
    <xf numFmtId="0" fontId="1" fillId="19" borderId="21" xfId="4" applyFill="1" applyBorder="1" applyAlignment="1">
      <alignment horizontal="center" vertical="center"/>
    </xf>
    <xf numFmtId="0" fontId="1" fillId="19" borderId="22" xfId="4" applyFill="1" applyBorder="1" applyAlignment="1">
      <alignment horizontal="center" vertical="center" wrapText="1"/>
    </xf>
    <xf numFmtId="0" fontId="1" fillId="19" borderId="19" xfId="4" applyFill="1" applyBorder="1" applyAlignment="1">
      <alignment horizontal="center" vertical="center"/>
    </xf>
    <xf numFmtId="0" fontId="1" fillId="19" borderId="20" xfId="4" applyFill="1" applyBorder="1" applyAlignment="1">
      <alignment horizontal="center" vertical="center" wrapText="1"/>
    </xf>
    <xf numFmtId="0" fontId="1" fillId="19" borderId="22" xfId="4" applyFill="1" applyBorder="1" applyAlignment="1">
      <alignment horizontal="center" vertical="center"/>
    </xf>
    <xf numFmtId="0" fontId="1" fillId="19" borderId="20" xfId="4" applyFill="1" applyBorder="1" applyAlignment="1">
      <alignment horizontal="center" vertical="center"/>
    </xf>
    <xf numFmtId="20" fontId="1" fillId="0" borderId="23" xfId="4" applyNumberFormat="1" applyBorder="1" applyAlignment="1">
      <alignment horizontal="center" vertical="center"/>
    </xf>
    <xf numFmtId="0" fontId="1" fillId="0" borderId="24" xfId="4" applyBorder="1" applyAlignment="1">
      <alignment horizontal="center" vertical="center" wrapText="1"/>
    </xf>
    <xf numFmtId="20" fontId="1" fillId="0" borderId="14" xfId="4" applyNumberFormat="1" applyBorder="1" applyAlignment="1">
      <alignment horizontal="center" vertical="center"/>
    </xf>
    <xf numFmtId="0" fontId="1" fillId="0" borderId="2" xfId="4" applyBorder="1" applyAlignment="1">
      <alignment horizontal="center" vertical="center" wrapText="1"/>
    </xf>
    <xf numFmtId="20" fontId="1" fillId="0" borderId="25" xfId="4" applyNumberFormat="1" applyBorder="1" applyAlignment="1">
      <alignment horizontal="center" vertical="center"/>
    </xf>
    <xf numFmtId="0" fontId="1" fillId="0" borderId="26" xfId="4" applyBorder="1" applyAlignment="1">
      <alignment horizontal="center" vertical="center" wrapText="1"/>
    </xf>
    <xf numFmtId="20" fontId="1" fillId="0" borderId="7" xfId="4" applyNumberFormat="1" applyBorder="1" applyAlignment="1">
      <alignment horizontal="center" vertical="center"/>
    </xf>
    <xf numFmtId="0" fontId="1" fillId="0" borderId="4" xfId="4" applyBorder="1" applyAlignment="1">
      <alignment horizontal="center" vertical="center" wrapText="1"/>
    </xf>
    <xf numFmtId="0" fontId="17" fillId="0" borderId="28" xfId="4" applyFont="1" applyBorder="1" applyAlignment="1">
      <alignment horizontal="center" vertical="center" wrapText="1"/>
    </xf>
    <xf numFmtId="0" fontId="18" fillId="0" borderId="24" xfId="4" applyFont="1" applyBorder="1" applyAlignment="1">
      <alignment horizontal="center" vertical="center" wrapText="1"/>
    </xf>
    <xf numFmtId="20" fontId="1" fillId="0" borderId="29" xfId="4" applyNumberFormat="1" applyBorder="1" applyAlignment="1">
      <alignment horizontal="center" vertical="center"/>
    </xf>
    <xf numFmtId="20" fontId="1" fillId="0" borderId="9" xfId="4" applyNumberForma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 wrapText="1"/>
    </xf>
    <xf numFmtId="20" fontId="1" fillId="5" borderId="33" xfId="4" applyNumberFormat="1" applyFill="1" applyBorder="1" applyAlignment="1">
      <alignment horizontal="center" vertical="center"/>
    </xf>
    <xf numFmtId="20" fontId="1" fillId="5" borderId="31" xfId="4" applyNumberFormat="1" applyFill="1" applyBorder="1" applyAlignment="1">
      <alignment horizontal="center" vertical="center"/>
    </xf>
    <xf numFmtId="20" fontId="1" fillId="5" borderId="25" xfId="4" applyNumberFormat="1" applyFill="1" applyBorder="1" applyAlignment="1">
      <alignment horizontal="center" vertical="center"/>
    </xf>
    <xf numFmtId="20" fontId="1" fillId="5" borderId="7" xfId="4" applyNumberFormat="1" applyFill="1" applyBorder="1" applyAlignment="1">
      <alignment horizontal="center" vertical="center"/>
    </xf>
    <xf numFmtId="20" fontId="1" fillId="5" borderId="37" xfId="4" applyNumberFormat="1" applyFill="1" applyBorder="1" applyAlignment="1">
      <alignment horizontal="center" vertical="center"/>
    </xf>
    <xf numFmtId="20" fontId="1" fillId="5" borderId="35" xfId="4" applyNumberFormat="1" applyFill="1" applyBorder="1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20" fontId="1" fillId="0" borderId="37" xfId="4" applyNumberFormat="1" applyBorder="1" applyAlignment="1">
      <alignment horizontal="center" vertical="center"/>
    </xf>
    <xf numFmtId="0" fontId="1" fillId="0" borderId="38" xfId="4" applyBorder="1" applyAlignment="1">
      <alignment horizontal="center" vertical="center" wrapText="1"/>
    </xf>
    <xf numFmtId="20" fontId="1" fillId="0" borderId="35" xfId="4" applyNumberFormat="1" applyBorder="1" applyAlignment="1">
      <alignment horizontal="center" vertical="center"/>
    </xf>
    <xf numFmtId="0" fontId="1" fillId="0" borderId="36" xfId="4" applyBorder="1" applyAlignment="1">
      <alignment horizontal="center" vertical="center" wrapText="1"/>
    </xf>
    <xf numFmtId="0" fontId="1" fillId="0" borderId="38" xfId="4" applyBorder="1" applyAlignment="1">
      <alignment horizontal="center" vertical="center"/>
    </xf>
    <xf numFmtId="0" fontId="1" fillId="0" borderId="36" xfId="4" applyBorder="1" applyAlignment="1">
      <alignment horizontal="center" vertical="center"/>
    </xf>
    <xf numFmtId="0" fontId="1" fillId="0" borderId="0" xfId="4" applyAlignment="1">
      <alignment wrapText="1"/>
    </xf>
    <xf numFmtId="0" fontId="11" fillId="20" borderId="0" xfId="0" applyFont="1" applyFill="1" applyAlignment="1">
      <alignment horizontal="center"/>
    </xf>
    <xf numFmtId="0" fontId="6" fillId="20" borderId="0" xfId="0" applyFont="1" applyFill="1" applyAlignment="1">
      <alignment horizontal="center"/>
    </xf>
    <xf numFmtId="0" fontId="14" fillId="20" borderId="1" xfId="0" applyFont="1" applyFill="1" applyBorder="1" applyAlignment="1">
      <alignment horizontal="center"/>
    </xf>
    <xf numFmtId="0" fontId="14" fillId="20" borderId="0" xfId="0" applyFont="1" applyFill="1" applyAlignment="1">
      <alignment horizontal="center"/>
    </xf>
    <xf numFmtId="0" fontId="15" fillId="20" borderId="0" xfId="0" applyFont="1" applyFill="1"/>
    <xf numFmtId="0" fontId="1" fillId="20" borderId="0" xfId="4" applyFill="1"/>
    <xf numFmtId="0" fontId="6" fillId="20" borderId="10" xfId="0" applyFont="1" applyFill="1" applyBorder="1"/>
    <xf numFmtId="0" fontId="6" fillId="20" borderId="10" xfId="0" applyFont="1" applyFill="1" applyBorder="1" applyAlignment="1">
      <alignment horizontal="center"/>
    </xf>
    <xf numFmtId="0" fontId="14" fillId="20" borderId="10" xfId="0" applyFont="1" applyFill="1" applyBorder="1" applyAlignment="1">
      <alignment horizontal="center"/>
    </xf>
    <xf numFmtId="164" fontId="8" fillId="20" borderId="1" xfId="0" applyNumberFormat="1" applyFont="1" applyFill="1" applyBorder="1" applyAlignment="1">
      <alignment horizontal="center"/>
    </xf>
    <xf numFmtId="0" fontId="6" fillId="20" borderId="0" xfId="0" applyFont="1" applyFill="1" applyAlignment="1">
      <alignment horizontal="center" vertical="center"/>
    </xf>
    <xf numFmtId="0" fontId="6" fillId="10" borderId="1" xfId="0" applyFont="1" applyFill="1" applyBorder="1"/>
    <xf numFmtId="0" fontId="12" fillId="20" borderId="1" xfId="2" applyFont="1" applyFill="1" applyBorder="1" applyAlignment="1">
      <alignment horizontal="center" wrapText="1"/>
    </xf>
    <xf numFmtId="0" fontId="6" fillId="11" borderId="1" xfId="0" applyFont="1" applyFill="1" applyBorder="1"/>
    <xf numFmtId="0" fontId="6" fillId="18" borderId="1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14" fontId="6" fillId="6" borderId="4" xfId="0" applyNumberFormat="1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center"/>
    </xf>
    <xf numFmtId="14" fontId="6" fillId="6" borderId="7" xfId="0" applyNumberFormat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10" fillId="16" borderId="4" xfId="0" applyFont="1" applyFill="1" applyBorder="1" applyAlignment="1">
      <alignment horizontal="center"/>
    </xf>
    <xf numFmtId="0" fontId="10" fillId="16" borderId="6" xfId="0" applyFont="1" applyFill="1" applyBorder="1" applyAlignment="1">
      <alignment horizontal="center"/>
    </xf>
    <xf numFmtId="0" fontId="10" fillId="16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6" fillId="18" borderId="4" xfId="0" applyFont="1" applyFill="1" applyBorder="1" applyAlignment="1">
      <alignment horizontal="center"/>
    </xf>
    <xf numFmtId="0" fontId="6" fillId="18" borderId="7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164" fontId="6" fillId="14" borderId="8" xfId="0" applyNumberFormat="1" applyFont="1" applyFill="1" applyBorder="1" applyAlignment="1">
      <alignment horizontal="center" vertical="center" wrapText="1"/>
    </xf>
    <xf numFmtId="164" fontId="6" fillId="14" borderId="3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23" borderId="4" xfId="0" applyFont="1" applyFill="1" applyBorder="1" applyAlignment="1">
      <alignment horizontal="center" vertical="center"/>
    </xf>
    <xf numFmtId="0" fontId="8" fillId="23" borderId="6" xfId="0" applyFont="1" applyFill="1" applyBorder="1" applyAlignment="1">
      <alignment horizontal="center" vertical="center"/>
    </xf>
    <xf numFmtId="0" fontId="8" fillId="23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/>
    </xf>
    <xf numFmtId="0" fontId="8" fillId="17" borderId="6" xfId="0" applyFont="1" applyFill="1" applyBorder="1" applyAlignment="1">
      <alignment horizontal="center"/>
    </xf>
    <xf numFmtId="0" fontId="8" fillId="17" borderId="7" xfId="0" applyFont="1" applyFill="1" applyBorder="1" applyAlignment="1">
      <alignment horizontal="center"/>
    </xf>
    <xf numFmtId="0" fontId="16" fillId="16" borderId="4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0" borderId="12" xfId="0" applyFont="1" applyFill="1" applyBorder="1" applyAlignment="1">
      <alignment horizontal="center" vertical="center"/>
    </xf>
    <xf numFmtId="0" fontId="8" fillId="20" borderId="5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horizontal="center" vertical="center"/>
    </xf>
    <xf numFmtId="0" fontId="8" fillId="20" borderId="0" xfId="0" applyFont="1" applyFill="1" applyAlignment="1">
      <alignment horizontal="center" vertical="center"/>
    </xf>
    <xf numFmtId="0" fontId="8" fillId="20" borderId="11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6" fillId="6" borderId="2" xfId="0" quotePrefix="1" applyFont="1" applyFill="1" applyBorder="1" applyAlignment="1">
      <alignment horizontal="center"/>
    </xf>
    <xf numFmtId="0" fontId="6" fillId="6" borderId="13" xfId="0" quotePrefix="1" applyFont="1" applyFill="1" applyBorder="1" applyAlignment="1">
      <alignment horizontal="center"/>
    </xf>
    <xf numFmtId="0" fontId="6" fillId="6" borderId="14" xfId="0" quotePrefix="1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8" fillId="14" borderId="1" xfId="2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/>
    </xf>
    <xf numFmtId="0" fontId="8" fillId="14" borderId="39" xfId="0" applyFont="1" applyFill="1" applyBorder="1" applyAlignment="1">
      <alignment horizontal="center" vertical="center"/>
    </xf>
    <xf numFmtId="0" fontId="8" fillId="14" borderId="40" xfId="0" applyFont="1" applyFill="1" applyBorder="1" applyAlignment="1">
      <alignment horizontal="center" vertical="center"/>
    </xf>
    <xf numFmtId="0" fontId="8" fillId="14" borderId="41" xfId="0" applyFont="1" applyFill="1" applyBorder="1" applyAlignment="1">
      <alignment horizontal="center" vertical="center"/>
    </xf>
    <xf numFmtId="0" fontId="17" fillId="0" borderId="26" xfId="4" applyFont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18" fillId="0" borderId="24" xfId="4" applyFont="1" applyBorder="1" applyAlignment="1">
      <alignment horizontal="center" vertical="center" wrapText="1"/>
    </xf>
    <xf numFmtId="0" fontId="1" fillId="5" borderId="32" xfId="4" applyFill="1" applyBorder="1" applyAlignment="1">
      <alignment horizontal="center" vertical="center"/>
    </xf>
    <xf numFmtId="0" fontId="1" fillId="5" borderId="4" xfId="4" applyFill="1" applyBorder="1" applyAlignment="1">
      <alignment horizontal="center" vertical="center"/>
    </xf>
    <xf numFmtId="0" fontId="1" fillId="5" borderId="36" xfId="4" applyFill="1" applyBorder="1" applyAlignment="1">
      <alignment horizontal="center" vertical="center"/>
    </xf>
    <xf numFmtId="0" fontId="1" fillId="5" borderId="34" xfId="4" applyFill="1" applyBorder="1" applyAlignment="1">
      <alignment horizontal="center" vertical="center"/>
    </xf>
    <xf numFmtId="0" fontId="1" fillId="5" borderId="26" xfId="4" applyFill="1" applyBorder="1" applyAlignment="1">
      <alignment horizontal="center" vertical="center"/>
    </xf>
    <xf numFmtId="0" fontId="1" fillId="5" borderId="38" xfId="4" applyFill="1" applyBorder="1" applyAlignment="1">
      <alignment horizontal="center" vertical="center"/>
    </xf>
    <xf numFmtId="0" fontId="17" fillId="0" borderId="2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 wrapText="1"/>
    </xf>
    <xf numFmtId="0" fontId="18" fillId="0" borderId="27" xfId="4" applyFont="1" applyBorder="1" applyAlignment="1">
      <alignment horizontal="center" vertical="center" wrapText="1"/>
    </xf>
    <xf numFmtId="0" fontId="1" fillId="5" borderId="34" xfId="4" applyFill="1" applyBorder="1" applyAlignment="1">
      <alignment horizontal="center" vertical="center" wrapText="1"/>
    </xf>
    <xf numFmtId="0" fontId="1" fillId="5" borderId="26" xfId="4" applyFill="1" applyBorder="1" applyAlignment="1">
      <alignment horizontal="center" vertical="center" wrapText="1"/>
    </xf>
    <xf numFmtId="0" fontId="1" fillId="5" borderId="38" xfId="4" applyFill="1" applyBorder="1" applyAlignment="1">
      <alignment horizontal="center" vertical="center" wrapText="1"/>
    </xf>
    <xf numFmtId="0" fontId="1" fillId="5" borderId="32" xfId="4" applyFill="1" applyBorder="1" applyAlignment="1">
      <alignment horizontal="center" vertical="center" wrapText="1"/>
    </xf>
    <xf numFmtId="0" fontId="1" fillId="5" borderId="4" xfId="4" applyFill="1" applyBorder="1" applyAlignment="1">
      <alignment horizontal="center" vertical="center" wrapText="1"/>
    </xf>
    <xf numFmtId="0" fontId="1" fillId="5" borderId="36" xfId="4" applyFill="1" applyBorder="1" applyAlignment="1">
      <alignment horizontal="center" vertical="center" wrapText="1"/>
    </xf>
    <xf numFmtId="0" fontId="17" fillId="0" borderId="24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7" fillId="0" borderId="18" xfId="4" applyFont="1" applyBorder="1" applyAlignment="1">
      <alignment horizontal="center" vertical="center" wrapText="1"/>
    </xf>
    <xf numFmtId="0" fontId="17" fillId="0" borderId="27" xfId="4" applyFont="1" applyBorder="1" applyAlignment="1">
      <alignment horizontal="center" vertical="center" wrapText="1"/>
    </xf>
    <xf numFmtId="0" fontId="1" fillId="0" borderId="26" xfId="4" applyBorder="1" applyAlignment="1">
      <alignment horizontal="center" vertical="center" wrapText="1"/>
    </xf>
    <xf numFmtId="0" fontId="17" fillId="0" borderId="28" xfId="4" applyFont="1" applyBorder="1" applyAlignment="1">
      <alignment horizontal="center" vertical="center" wrapText="1"/>
    </xf>
    <xf numFmtId="0" fontId="17" fillId="0" borderId="30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0" fontId="18" fillId="0" borderId="4" xfId="4" applyFont="1" applyBorder="1" applyAlignment="1">
      <alignment horizontal="center" vertical="center" wrapText="1"/>
    </xf>
    <xf numFmtId="0" fontId="18" fillId="0" borderId="12" xfId="4" applyFont="1" applyBorder="1" applyAlignment="1">
      <alignment horizontal="center" vertical="center" wrapText="1"/>
    </xf>
    <xf numFmtId="0" fontId="17" fillId="14" borderId="15" xfId="4" applyFont="1" applyFill="1" applyBorder="1" applyAlignment="1">
      <alignment horizontal="center"/>
    </xf>
    <xf numFmtId="0" fontId="17" fillId="14" borderId="16" xfId="4" applyFont="1" applyFill="1" applyBorder="1" applyAlignment="1">
      <alignment horizontal="center"/>
    </xf>
    <xf numFmtId="0" fontId="17" fillId="14" borderId="17" xfId="4" applyFont="1" applyFill="1" applyBorder="1" applyAlignment="1">
      <alignment horizontal="center"/>
    </xf>
    <xf numFmtId="0" fontId="17" fillId="14" borderId="18" xfId="4" applyFont="1" applyFill="1" applyBorder="1" applyAlignment="1">
      <alignment horizontal="center"/>
    </xf>
    <xf numFmtId="0" fontId="1" fillId="0" borderId="2" xfId="4" applyBorder="1" applyAlignment="1">
      <alignment horizontal="center" vertical="center" wrapText="1"/>
    </xf>
    <xf numFmtId="0" fontId="1" fillId="0" borderId="4" xfId="4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2000000}"/>
    <cellStyle name="Normal 2 2" xfId="3" xr:uid="{E3EFFAFC-FDA2-439D-AC97-64342639C66A}"/>
    <cellStyle name="Normal 3" xfId="2" xr:uid="{98F22A2E-FCC0-4A52-8A98-FA5E4310F72E}"/>
    <cellStyle name="Normal 4" xfId="4" xr:uid="{A512E1D7-C1EB-4CAF-80D1-CCB2BEBEB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activeCell="H31" sqref="H31"/>
    </sheetView>
  </sheetViews>
  <sheetFormatPr defaultRowHeight="12.75" x14ac:dyDescent="0.2"/>
  <cols>
    <col min="3" max="3" width="11.5703125" customWidth="1"/>
    <col min="5" max="5" width="9.42578125" bestFit="1" customWidth="1"/>
    <col min="6" max="6" width="10.7109375" bestFit="1" customWidth="1"/>
    <col min="9" max="9" width="20.140625" customWidth="1"/>
  </cols>
  <sheetData>
    <row r="1" spans="1:9" ht="15.75" x14ac:dyDescent="0.2">
      <c r="A1" s="185" t="s">
        <v>384</v>
      </c>
      <c r="B1" s="185"/>
      <c r="C1" s="185"/>
      <c r="D1" s="185"/>
      <c r="E1" s="185"/>
      <c r="F1" s="185"/>
      <c r="G1" s="185"/>
      <c r="H1" s="185"/>
      <c r="I1" s="185"/>
    </row>
    <row r="2" spans="1:9" ht="15.75" x14ac:dyDescent="0.2">
      <c r="A2" s="186" t="s">
        <v>385</v>
      </c>
      <c r="B2" s="187"/>
      <c r="C2" s="187"/>
      <c r="D2" s="187"/>
      <c r="E2" s="187"/>
      <c r="F2" s="187"/>
      <c r="G2" s="187"/>
      <c r="H2" s="187"/>
      <c r="I2" s="187"/>
    </row>
    <row r="3" spans="1:9" x14ac:dyDescent="0.2">
      <c r="E3" s="183" t="s">
        <v>0</v>
      </c>
      <c r="F3" s="184"/>
    </row>
    <row r="4" spans="1:9" x14ac:dyDescent="0.2">
      <c r="E4" s="3" t="s">
        <v>1</v>
      </c>
      <c r="F4" s="3" t="s">
        <v>2</v>
      </c>
    </row>
    <row r="5" spans="1:9" x14ac:dyDescent="0.2">
      <c r="E5" s="2" t="s">
        <v>3</v>
      </c>
      <c r="F5" s="4" t="s">
        <v>4</v>
      </c>
    </row>
    <row r="6" spans="1:9" x14ac:dyDescent="0.2">
      <c r="E6" s="2" t="s">
        <v>5</v>
      </c>
      <c r="F6" s="4" t="s">
        <v>6</v>
      </c>
    </row>
    <row r="7" spans="1:9" x14ac:dyDescent="0.2">
      <c r="E7" s="2" t="s">
        <v>7</v>
      </c>
      <c r="F7" s="4" t="s">
        <v>8</v>
      </c>
    </row>
    <row r="10" spans="1:9" x14ac:dyDescent="0.2">
      <c r="E10" s="183" t="s">
        <v>9</v>
      </c>
      <c r="F10" s="184"/>
    </row>
    <row r="11" spans="1:9" x14ac:dyDescent="0.2">
      <c r="E11" s="3" t="s">
        <v>1</v>
      </c>
      <c r="F11" s="3" t="s">
        <v>2</v>
      </c>
    </row>
    <row r="12" spans="1:9" x14ac:dyDescent="0.2">
      <c r="E12" s="2" t="s">
        <v>10</v>
      </c>
      <c r="F12" s="4" t="s">
        <v>11</v>
      </c>
    </row>
    <row r="13" spans="1:9" x14ac:dyDescent="0.2">
      <c r="E13" s="2" t="s">
        <v>12</v>
      </c>
      <c r="F13" s="4" t="s">
        <v>13</v>
      </c>
    </row>
    <row r="14" spans="1:9" x14ac:dyDescent="0.2">
      <c r="E14" s="5" t="s">
        <v>14</v>
      </c>
      <c r="F14" s="5" t="s">
        <v>15</v>
      </c>
    </row>
    <row r="15" spans="1:9" x14ac:dyDescent="0.2">
      <c r="E15" s="2" t="s">
        <v>16</v>
      </c>
      <c r="F15" s="6" t="s">
        <v>17</v>
      </c>
    </row>
    <row r="16" spans="1:9" x14ac:dyDescent="0.2">
      <c r="E16" s="2" t="s">
        <v>18</v>
      </c>
      <c r="F16" s="4" t="s">
        <v>19</v>
      </c>
    </row>
    <row r="17" spans="5:6" x14ac:dyDescent="0.2">
      <c r="E17" s="5" t="s">
        <v>20</v>
      </c>
      <c r="F17" s="5" t="s">
        <v>21</v>
      </c>
    </row>
    <row r="18" spans="5:6" x14ac:dyDescent="0.2">
      <c r="E18" s="2" t="s">
        <v>22</v>
      </c>
      <c r="F18" s="4" t="s">
        <v>23</v>
      </c>
    </row>
    <row r="19" spans="5:6" x14ac:dyDescent="0.2">
      <c r="E19" s="2" t="s">
        <v>24</v>
      </c>
      <c r="F19" s="4" t="s">
        <v>25</v>
      </c>
    </row>
    <row r="20" spans="5:6" x14ac:dyDescent="0.2">
      <c r="E20" s="5" t="s">
        <v>14</v>
      </c>
      <c r="F20" s="5" t="s">
        <v>15</v>
      </c>
    </row>
    <row r="21" spans="5:6" x14ac:dyDescent="0.2">
      <c r="E21" s="2" t="s">
        <v>26</v>
      </c>
      <c r="F21" s="6" t="s">
        <v>27</v>
      </c>
    </row>
    <row r="22" spans="5:6" x14ac:dyDescent="0.2">
      <c r="E22" s="2" t="s">
        <v>28</v>
      </c>
      <c r="F22" s="4" t="s">
        <v>29</v>
      </c>
    </row>
  </sheetData>
  <mergeCells count="4">
    <mergeCell ref="E3:F3"/>
    <mergeCell ref="E10:F10"/>
    <mergeCell ref="A1:I1"/>
    <mergeCell ref="A2:I2"/>
  </mergeCells>
  <phoneticPr fontId="0" type="noConversion"/>
  <pageMargins left="0.75" right="0.75" top="1" bottom="1" header="0.49212598499999999" footer="0.49212598499999999"/>
  <pageSetup paperSize="9" orientation="portrait" horizontalDpi="4294967294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F442-6437-474E-8E1A-875E655B79C0}">
  <sheetPr>
    <pageSetUpPr fitToPage="1"/>
  </sheetPr>
  <dimension ref="A1:BJ144"/>
  <sheetViews>
    <sheetView tabSelected="1" zoomScale="60" zoomScaleNormal="60" zoomScaleSheetLayoutView="70" zoomScalePageLayoutView="40" workbookViewId="0">
      <pane xSplit="2" ySplit="6" topLeftCell="C7" activePane="bottomRight" state="frozen"/>
      <selection pane="topRight" activeCell="C1" sqref="C1"/>
      <selection pane="bottomLeft" activeCell="B7" sqref="B7"/>
      <selection pane="bottomRight" activeCell="F88" sqref="F88:G88"/>
    </sheetView>
  </sheetViews>
  <sheetFormatPr defaultRowHeight="15" x14ac:dyDescent="0.2"/>
  <cols>
    <col min="1" max="1" width="10.28515625" customWidth="1"/>
    <col min="2" max="2" width="13.85546875" style="41" customWidth="1"/>
    <col min="3" max="5" width="19.42578125" style="13" customWidth="1"/>
    <col min="6" max="7" width="26.5703125" style="13" customWidth="1"/>
    <col min="8" max="8" width="8.5703125" style="13" customWidth="1"/>
    <col min="9" max="9" width="36.7109375" style="13" bestFit="1" customWidth="1"/>
    <col min="10" max="10" width="33.5703125" style="13" bestFit="1" customWidth="1"/>
    <col min="11" max="11" width="10.7109375" style="13" customWidth="1"/>
    <col min="12" max="12" width="37.5703125" style="13" customWidth="1"/>
    <col min="13" max="13" width="36.5703125" style="13" customWidth="1"/>
    <col min="14" max="14" width="8.5703125" style="13" customWidth="1"/>
    <col min="15" max="15" width="37.85546875" style="13" customWidth="1"/>
    <col min="16" max="16" width="40.7109375" style="13" bestFit="1" customWidth="1"/>
    <col min="17" max="17" width="14.140625" style="119" customWidth="1"/>
    <col min="18" max="62" width="9.140625" style="26"/>
  </cols>
  <sheetData>
    <row r="1" spans="1:17" x14ac:dyDescent="0.2">
      <c r="M1" s="14"/>
      <c r="O1" s="14"/>
      <c r="P1" s="14"/>
      <c r="Q1" s="169"/>
    </row>
    <row r="2" spans="1:17" ht="15.75" x14ac:dyDescent="0.2">
      <c r="B2" s="185" t="s">
        <v>384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29"/>
    </row>
    <row r="3" spans="1:17" ht="15.75" x14ac:dyDescent="0.2">
      <c r="B3" s="185" t="s">
        <v>385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29"/>
    </row>
    <row r="4" spans="1:17" ht="15.75" x14ac:dyDescent="0.2">
      <c r="B4" s="185" t="s">
        <v>30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29"/>
    </row>
    <row r="5" spans="1:17" ht="15.75" x14ac:dyDescent="0.2">
      <c r="B5" s="255" t="s">
        <v>31</v>
      </c>
      <c r="C5" s="257" t="s">
        <v>32</v>
      </c>
      <c r="D5" s="258"/>
      <c r="E5" s="259"/>
      <c r="F5" s="260" t="s">
        <v>33</v>
      </c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129"/>
    </row>
    <row r="6" spans="1:17" ht="36.75" customHeight="1" x14ac:dyDescent="0.2">
      <c r="B6" s="256"/>
      <c r="C6" s="25" t="s">
        <v>34</v>
      </c>
      <c r="D6" s="25" t="s">
        <v>35</v>
      </c>
      <c r="E6" s="25" t="s">
        <v>36</v>
      </c>
      <c r="F6" s="35" t="s">
        <v>37</v>
      </c>
      <c r="G6" s="35" t="s">
        <v>38</v>
      </c>
      <c r="H6" s="30" t="s">
        <v>39</v>
      </c>
      <c r="I6" s="35" t="s">
        <v>40</v>
      </c>
      <c r="J6" s="35" t="s">
        <v>41</v>
      </c>
      <c r="K6" s="30" t="s">
        <v>42</v>
      </c>
      <c r="L6" s="35" t="s">
        <v>43</v>
      </c>
      <c r="M6" s="35" t="s">
        <v>44</v>
      </c>
      <c r="N6" s="30" t="s">
        <v>39</v>
      </c>
      <c r="O6" s="35" t="s">
        <v>45</v>
      </c>
      <c r="P6" s="35" t="s">
        <v>46</v>
      </c>
      <c r="Q6" s="27" t="s">
        <v>47</v>
      </c>
    </row>
    <row r="7" spans="1:17" ht="15.75" customHeight="1" x14ac:dyDescent="0.25">
      <c r="B7" s="177">
        <v>45729</v>
      </c>
      <c r="C7" s="293" t="s">
        <v>386</v>
      </c>
      <c r="D7" s="294"/>
      <c r="E7" s="295"/>
      <c r="F7" s="245"/>
      <c r="G7" s="246"/>
      <c r="H7" s="246"/>
      <c r="I7" s="246"/>
      <c r="J7" s="246"/>
      <c r="K7" s="246"/>
      <c r="L7" s="246"/>
      <c r="M7" s="246"/>
      <c r="N7" s="246"/>
      <c r="O7" s="246"/>
      <c r="P7" s="247"/>
      <c r="Q7" s="27"/>
    </row>
    <row r="8" spans="1:17" ht="15.75" customHeight="1" x14ac:dyDescent="0.2">
      <c r="B8" s="42">
        <v>45730</v>
      </c>
      <c r="C8" s="266" t="s">
        <v>48</v>
      </c>
      <c r="D8" s="267"/>
      <c r="E8" s="268"/>
      <c r="F8" s="245"/>
      <c r="G8" s="246"/>
      <c r="H8" s="246"/>
      <c r="I8" s="246"/>
      <c r="J8" s="246"/>
      <c r="K8" s="246"/>
      <c r="L8" s="246"/>
      <c r="M8" s="246"/>
      <c r="N8" s="246"/>
      <c r="O8" s="246"/>
      <c r="P8" s="247"/>
      <c r="Q8" s="27"/>
    </row>
    <row r="9" spans="1:17" ht="15.75" x14ac:dyDescent="0.25">
      <c r="B9" s="42">
        <f>B8+1</f>
        <v>45731</v>
      </c>
      <c r="C9" s="207"/>
      <c r="D9" s="208"/>
      <c r="E9" s="209"/>
      <c r="F9" s="252" t="s">
        <v>50</v>
      </c>
      <c r="G9" s="253"/>
      <c r="H9" s="29" t="s">
        <v>49</v>
      </c>
      <c r="I9" s="252" t="s">
        <v>368</v>
      </c>
      <c r="J9" s="253"/>
      <c r="K9" s="23" t="s">
        <v>20</v>
      </c>
      <c r="L9" s="252" t="s">
        <v>368</v>
      </c>
      <c r="M9" s="253"/>
      <c r="N9" s="29" t="s">
        <v>49</v>
      </c>
      <c r="O9" s="252" t="s">
        <v>51</v>
      </c>
      <c r="P9" s="253"/>
      <c r="Q9" s="27"/>
    </row>
    <row r="10" spans="1:17" s="26" customFormat="1" x14ac:dyDescent="0.2">
      <c r="A10"/>
      <c r="B10" s="42">
        <f t="shared" ref="B10:B44" si="0">B8+7</f>
        <v>45737</v>
      </c>
      <c r="C10" s="113" t="s">
        <v>52</v>
      </c>
      <c r="D10" s="252" t="s">
        <v>53</v>
      </c>
      <c r="E10" s="253"/>
      <c r="F10" s="53"/>
      <c r="G10" s="37"/>
      <c r="H10" s="37"/>
      <c r="I10" s="37"/>
      <c r="J10" s="37"/>
      <c r="K10" s="37"/>
      <c r="L10" s="37"/>
      <c r="M10" s="37"/>
      <c r="N10" s="37"/>
      <c r="O10" s="37"/>
      <c r="P10" s="54"/>
      <c r="Q10" s="27"/>
    </row>
    <row r="11" spans="1:17" s="26" customFormat="1" ht="15.75" x14ac:dyDescent="0.25">
      <c r="A11"/>
      <c r="B11" s="42">
        <f t="shared" si="0"/>
        <v>45738</v>
      </c>
      <c r="C11" s="48"/>
      <c r="D11" s="49"/>
      <c r="E11" s="50"/>
      <c r="F11" s="252" t="s">
        <v>53</v>
      </c>
      <c r="G11" s="253"/>
      <c r="H11" s="29" t="s">
        <v>49</v>
      </c>
      <c r="I11" s="113" t="s">
        <v>53</v>
      </c>
      <c r="J11" s="113" t="s">
        <v>370</v>
      </c>
      <c r="K11" s="23" t="s">
        <v>20</v>
      </c>
      <c r="L11" s="113" t="s">
        <v>370</v>
      </c>
      <c r="M11" s="113" t="s">
        <v>371</v>
      </c>
      <c r="N11" s="29" t="s">
        <v>49</v>
      </c>
      <c r="O11" s="252" t="s">
        <v>371</v>
      </c>
      <c r="P11" s="253"/>
      <c r="Q11" s="27"/>
    </row>
    <row r="12" spans="1:17" ht="15.75" customHeight="1" x14ac:dyDescent="0.2">
      <c r="B12" s="42">
        <f t="shared" si="0"/>
        <v>45744</v>
      </c>
      <c r="C12" s="252" t="s">
        <v>371</v>
      </c>
      <c r="D12" s="253"/>
      <c r="E12" s="113" t="s">
        <v>372</v>
      </c>
      <c r="F12" s="245"/>
      <c r="G12" s="246"/>
      <c r="H12" s="246"/>
      <c r="I12" s="246"/>
      <c r="J12" s="246"/>
      <c r="K12" s="246"/>
      <c r="L12" s="246"/>
      <c r="M12" s="246"/>
      <c r="N12" s="246"/>
      <c r="O12" s="246"/>
      <c r="P12" s="247"/>
      <c r="Q12" s="27"/>
    </row>
    <row r="13" spans="1:17" ht="15.75" x14ac:dyDescent="0.25">
      <c r="B13" s="42">
        <f t="shared" si="0"/>
        <v>45745</v>
      </c>
      <c r="C13" s="207"/>
      <c r="D13" s="208"/>
      <c r="E13" s="209"/>
      <c r="F13" s="252" t="s">
        <v>372</v>
      </c>
      <c r="G13" s="253"/>
      <c r="H13" s="29" t="s">
        <v>49</v>
      </c>
      <c r="I13" s="252" t="s">
        <v>372</v>
      </c>
      <c r="J13" s="253"/>
      <c r="K13" s="23" t="s">
        <v>20</v>
      </c>
      <c r="L13" s="252" t="s">
        <v>372</v>
      </c>
      <c r="M13" s="253"/>
      <c r="N13" s="29" t="s">
        <v>49</v>
      </c>
      <c r="O13" s="113" t="s">
        <v>372</v>
      </c>
      <c r="P13" s="113" t="s">
        <v>373</v>
      </c>
      <c r="Q13" s="27"/>
    </row>
    <row r="14" spans="1:17" ht="15" customHeight="1" x14ac:dyDescent="0.2">
      <c r="B14" s="42">
        <f t="shared" si="0"/>
        <v>45751</v>
      </c>
      <c r="C14" s="113" t="s">
        <v>373</v>
      </c>
      <c r="D14" s="252" t="s">
        <v>374</v>
      </c>
      <c r="E14" s="253"/>
      <c r="F14" s="269"/>
      <c r="G14" s="270"/>
      <c r="H14" s="270"/>
      <c r="I14" s="270"/>
      <c r="J14" s="270"/>
      <c r="K14" s="270"/>
      <c r="L14" s="270"/>
      <c r="M14" s="270"/>
      <c r="N14" s="270"/>
      <c r="O14" s="270"/>
      <c r="P14" s="271"/>
      <c r="Q14" s="27"/>
    </row>
    <row r="15" spans="1:17" ht="15" customHeight="1" x14ac:dyDescent="0.25">
      <c r="B15" s="42">
        <f t="shared" si="0"/>
        <v>45752</v>
      </c>
      <c r="C15" s="207"/>
      <c r="D15" s="208"/>
      <c r="E15" s="209"/>
      <c r="F15" s="252" t="s">
        <v>374</v>
      </c>
      <c r="G15" s="253"/>
      <c r="H15" s="29" t="s">
        <v>49</v>
      </c>
      <c r="I15" s="252" t="s">
        <v>374</v>
      </c>
      <c r="J15" s="253"/>
      <c r="K15" s="23" t="s">
        <v>20</v>
      </c>
      <c r="L15" s="252" t="s">
        <v>375</v>
      </c>
      <c r="M15" s="253"/>
      <c r="N15" s="29" t="s">
        <v>49</v>
      </c>
      <c r="O15" s="252" t="s">
        <v>375</v>
      </c>
      <c r="P15" s="253"/>
      <c r="Q15" s="27"/>
    </row>
    <row r="16" spans="1:17" ht="15" customHeight="1" x14ac:dyDescent="0.2">
      <c r="B16" s="42">
        <f t="shared" si="0"/>
        <v>45758</v>
      </c>
      <c r="C16" s="252" t="s">
        <v>375</v>
      </c>
      <c r="D16" s="253"/>
      <c r="E16" s="113" t="s">
        <v>376</v>
      </c>
      <c r="F16" s="245"/>
      <c r="G16" s="246"/>
      <c r="H16" s="246"/>
      <c r="I16" s="246"/>
      <c r="J16" s="246"/>
      <c r="K16" s="246"/>
      <c r="L16" s="246"/>
      <c r="M16" s="246"/>
      <c r="N16" s="246"/>
      <c r="O16" s="246"/>
      <c r="P16" s="247"/>
      <c r="Q16" s="27"/>
    </row>
    <row r="17" spans="1:17" ht="15.75" x14ac:dyDescent="0.25">
      <c r="B17" s="42">
        <f t="shared" si="0"/>
        <v>45759</v>
      </c>
      <c r="C17" s="207"/>
      <c r="D17" s="208"/>
      <c r="E17" s="209"/>
      <c r="F17" s="254" t="s">
        <v>54</v>
      </c>
      <c r="G17" s="254"/>
      <c r="H17" s="29" t="s">
        <v>49</v>
      </c>
      <c r="I17" s="248" t="s">
        <v>55</v>
      </c>
      <c r="J17" s="250"/>
      <c r="K17" s="23" t="s">
        <v>20</v>
      </c>
      <c r="L17" s="248" t="s">
        <v>55</v>
      </c>
      <c r="M17" s="250"/>
      <c r="N17" s="29" t="s">
        <v>49</v>
      </c>
      <c r="O17" s="248" t="s">
        <v>55</v>
      </c>
      <c r="P17" s="250"/>
      <c r="Q17" s="27"/>
    </row>
    <row r="18" spans="1:17" ht="15" customHeight="1" x14ac:dyDescent="0.2">
      <c r="B18" s="43">
        <f t="shared" si="0"/>
        <v>45765</v>
      </c>
      <c r="C18" s="216" t="s">
        <v>377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35"/>
      <c r="Q18" s="27"/>
    </row>
    <row r="19" spans="1:17" ht="15" customHeight="1" x14ac:dyDescent="0.2">
      <c r="B19" s="43">
        <f t="shared" si="0"/>
        <v>45766</v>
      </c>
      <c r="C19" s="220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36"/>
      <c r="Q19" s="27"/>
    </row>
    <row r="20" spans="1:17" ht="15" customHeight="1" x14ac:dyDescent="0.2">
      <c r="B20" s="125">
        <f t="shared" si="0"/>
        <v>45772</v>
      </c>
      <c r="C20" s="228" t="s">
        <v>56</v>
      </c>
      <c r="D20" s="229"/>
      <c r="E20" s="230"/>
      <c r="F20" s="245"/>
      <c r="G20" s="246"/>
      <c r="H20" s="246"/>
      <c r="I20" s="246"/>
      <c r="J20" s="246"/>
      <c r="K20" s="246"/>
      <c r="L20" s="246"/>
      <c r="M20" s="246"/>
      <c r="N20" s="246"/>
      <c r="O20" s="246"/>
      <c r="P20" s="247"/>
      <c r="Q20" s="27"/>
    </row>
    <row r="21" spans="1:17" ht="15.75" x14ac:dyDescent="0.25">
      <c r="B21" s="42">
        <f t="shared" si="0"/>
        <v>45773</v>
      </c>
      <c r="C21" s="48"/>
      <c r="D21" s="49"/>
      <c r="E21" s="50"/>
      <c r="F21" s="248" t="s">
        <v>58</v>
      </c>
      <c r="G21" s="250"/>
      <c r="H21" s="29" t="s">
        <v>49</v>
      </c>
      <c r="I21" s="248" t="s">
        <v>58</v>
      </c>
      <c r="J21" s="250"/>
      <c r="K21" s="23" t="s">
        <v>20</v>
      </c>
      <c r="L21" s="248" t="s">
        <v>58</v>
      </c>
      <c r="M21" s="250"/>
      <c r="N21" s="29" t="s">
        <v>49</v>
      </c>
      <c r="O21" s="248" t="s">
        <v>58</v>
      </c>
      <c r="P21" s="250"/>
      <c r="Q21" s="27"/>
    </row>
    <row r="22" spans="1:17" ht="15" customHeight="1" x14ac:dyDescent="0.2">
      <c r="B22" s="43">
        <f t="shared" si="0"/>
        <v>45779</v>
      </c>
      <c r="C22" s="216" t="s">
        <v>116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35"/>
      <c r="Q22" s="27"/>
    </row>
    <row r="23" spans="1:17" ht="15" customHeight="1" x14ac:dyDescent="0.2">
      <c r="B23" s="43">
        <f t="shared" si="0"/>
        <v>45780</v>
      </c>
      <c r="C23" s="220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36"/>
      <c r="Q23" s="27"/>
    </row>
    <row r="24" spans="1:17" ht="15" customHeight="1" x14ac:dyDescent="0.2">
      <c r="B24" s="42">
        <f t="shared" si="0"/>
        <v>45786</v>
      </c>
      <c r="C24" s="248" t="s">
        <v>59</v>
      </c>
      <c r="D24" s="249"/>
      <c r="E24" s="250"/>
      <c r="F24" s="53"/>
      <c r="G24" s="37"/>
      <c r="H24" s="37"/>
      <c r="I24" s="37"/>
      <c r="J24" s="37"/>
      <c r="K24" s="37"/>
      <c r="L24" s="37"/>
      <c r="M24" s="37"/>
      <c r="N24" s="37"/>
      <c r="O24" s="37"/>
      <c r="P24" s="54"/>
      <c r="Q24" s="27"/>
    </row>
    <row r="25" spans="1:17" ht="15.75" x14ac:dyDescent="0.25">
      <c r="B25" s="42">
        <f t="shared" si="0"/>
        <v>45787</v>
      </c>
      <c r="C25" s="48"/>
      <c r="D25" s="49"/>
      <c r="E25" s="50"/>
      <c r="F25" s="248" t="s">
        <v>59</v>
      </c>
      <c r="G25" s="250"/>
      <c r="H25" s="29" t="s">
        <v>49</v>
      </c>
      <c r="I25" s="126" t="s">
        <v>59</v>
      </c>
      <c r="J25" s="126" t="s">
        <v>57</v>
      </c>
      <c r="K25" s="23" t="s">
        <v>20</v>
      </c>
      <c r="L25" s="248" t="s">
        <v>57</v>
      </c>
      <c r="M25" s="249"/>
      <c r="N25" s="29" t="s">
        <v>49</v>
      </c>
      <c r="O25" s="248" t="s">
        <v>57</v>
      </c>
      <c r="P25" s="249"/>
      <c r="Q25" s="27"/>
    </row>
    <row r="26" spans="1:17" ht="15" customHeight="1" x14ac:dyDescent="0.2">
      <c r="B26" s="42">
        <f t="shared" si="0"/>
        <v>45793</v>
      </c>
      <c r="C26" s="251" t="s">
        <v>60</v>
      </c>
      <c r="D26" s="251"/>
      <c r="E26" s="32"/>
      <c r="F26" s="53"/>
      <c r="G26" s="54"/>
      <c r="H26" s="37"/>
      <c r="I26" s="53"/>
      <c r="J26" s="54"/>
      <c r="K26" s="37"/>
      <c r="L26" s="51"/>
      <c r="M26" s="52"/>
      <c r="N26" s="37"/>
      <c r="O26" s="51"/>
      <c r="P26" s="52"/>
      <c r="Q26" s="27"/>
    </row>
    <row r="27" spans="1:17" ht="15" customHeight="1" x14ac:dyDescent="0.25">
      <c r="B27" s="42">
        <f t="shared" si="0"/>
        <v>45794</v>
      </c>
      <c r="C27" s="48"/>
      <c r="D27" s="49"/>
      <c r="E27" s="50"/>
      <c r="F27" s="248" t="s">
        <v>61</v>
      </c>
      <c r="G27" s="250"/>
      <c r="H27" s="29" t="s">
        <v>49</v>
      </c>
      <c r="I27" s="248" t="s">
        <v>61</v>
      </c>
      <c r="J27" s="250"/>
      <c r="K27" s="23" t="s">
        <v>20</v>
      </c>
      <c r="L27" s="248" t="s">
        <v>61</v>
      </c>
      <c r="M27" s="250"/>
      <c r="N27" s="29" t="s">
        <v>49</v>
      </c>
      <c r="O27" s="248" t="s">
        <v>61</v>
      </c>
      <c r="P27" s="250"/>
      <c r="Q27" s="27"/>
    </row>
    <row r="28" spans="1:17" ht="15" customHeight="1" x14ac:dyDescent="0.2">
      <c r="B28" s="42">
        <f t="shared" si="0"/>
        <v>45800</v>
      </c>
      <c r="C28" s="248" t="s">
        <v>62</v>
      </c>
      <c r="D28" s="249"/>
      <c r="E28" s="250"/>
      <c r="F28" s="53"/>
      <c r="G28" s="37"/>
      <c r="H28" s="37"/>
      <c r="I28" s="37"/>
      <c r="J28" s="37"/>
      <c r="K28" s="37"/>
      <c r="L28" s="37"/>
      <c r="M28" s="37"/>
      <c r="N28" s="37"/>
      <c r="O28" s="37"/>
      <c r="P28" s="54"/>
      <c r="Q28" s="27"/>
    </row>
    <row r="29" spans="1:17" ht="15.75" customHeight="1" x14ac:dyDescent="0.25">
      <c r="A29" s="26"/>
      <c r="B29" s="42">
        <f t="shared" si="0"/>
        <v>45801</v>
      </c>
      <c r="C29" s="48"/>
      <c r="D29" s="49"/>
      <c r="E29" s="50"/>
      <c r="F29" s="243" t="s">
        <v>54</v>
      </c>
      <c r="G29" s="244"/>
      <c r="H29" s="29" t="s">
        <v>49</v>
      </c>
      <c r="I29" s="56" t="s">
        <v>62</v>
      </c>
      <c r="J29" s="56" t="s">
        <v>63</v>
      </c>
      <c r="K29" s="23" t="s">
        <v>20</v>
      </c>
      <c r="L29" s="248" t="s">
        <v>63</v>
      </c>
      <c r="M29" s="250"/>
      <c r="N29" s="29" t="s">
        <v>49</v>
      </c>
      <c r="O29" s="56" t="s">
        <v>63</v>
      </c>
      <c r="P29" s="56" t="s">
        <v>64</v>
      </c>
      <c r="Q29" s="27"/>
    </row>
    <row r="30" spans="1:17" ht="15" customHeight="1" x14ac:dyDescent="0.2">
      <c r="B30" s="125">
        <f t="shared" si="0"/>
        <v>45807</v>
      </c>
      <c r="C30" s="228" t="s">
        <v>65</v>
      </c>
      <c r="D30" s="229"/>
      <c r="E30" s="230"/>
      <c r="F30" s="53"/>
      <c r="G30" s="37"/>
      <c r="H30" s="37"/>
      <c r="I30" s="37"/>
      <c r="J30" s="37"/>
      <c r="K30" s="37"/>
      <c r="L30" s="37"/>
      <c r="M30" s="37"/>
      <c r="N30" s="37"/>
      <c r="O30" s="37"/>
      <c r="P30" s="54"/>
      <c r="Q30" s="27"/>
    </row>
    <row r="31" spans="1:17" ht="15.75" x14ac:dyDescent="0.2">
      <c r="A31" s="24"/>
      <c r="B31" s="43">
        <f t="shared" si="0"/>
        <v>45808</v>
      </c>
      <c r="C31" s="231" t="s">
        <v>66</v>
      </c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3"/>
      <c r="Q31" s="27"/>
    </row>
    <row r="32" spans="1:17" ht="15" customHeight="1" x14ac:dyDescent="0.25">
      <c r="B32" s="43">
        <f t="shared" si="0"/>
        <v>45814</v>
      </c>
      <c r="C32" s="237" t="s">
        <v>66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9"/>
      <c r="Q32" s="27"/>
    </row>
    <row r="33" spans="1:18" ht="15.75" x14ac:dyDescent="0.25">
      <c r="B33" s="114">
        <f t="shared" si="0"/>
        <v>45815</v>
      </c>
      <c r="C33" s="240" t="s">
        <v>67</v>
      </c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2"/>
      <c r="Q33" s="27"/>
    </row>
    <row r="34" spans="1:18" ht="15" customHeight="1" x14ac:dyDescent="0.2">
      <c r="A34" s="188" t="s">
        <v>95</v>
      </c>
      <c r="B34" s="189" t="s">
        <v>388</v>
      </c>
      <c r="C34" s="191" t="s">
        <v>391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3"/>
      <c r="Q34" s="27"/>
      <c r="R34" s="169"/>
    </row>
    <row r="35" spans="1:18" ht="15" customHeight="1" x14ac:dyDescent="0.2">
      <c r="A35" s="188"/>
      <c r="B35" s="190"/>
      <c r="C35" s="19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6"/>
      <c r="Q35" s="27"/>
      <c r="R35" s="169"/>
    </row>
    <row r="36" spans="1:18" x14ac:dyDescent="0.2">
      <c r="B36" s="42">
        <f>B32+7</f>
        <v>45821</v>
      </c>
      <c r="C36" s="210" t="s">
        <v>68</v>
      </c>
      <c r="D36" s="211"/>
      <c r="E36" s="212"/>
      <c r="F36" s="213"/>
      <c r="G36" s="214"/>
      <c r="H36" s="214"/>
      <c r="I36" s="214"/>
      <c r="J36" s="214"/>
      <c r="K36" s="214"/>
      <c r="L36" s="214"/>
      <c r="M36" s="214"/>
      <c r="N36" s="214"/>
      <c r="O36" s="214"/>
      <c r="P36" s="215"/>
      <c r="Q36" s="27"/>
    </row>
    <row r="37" spans="1:18" ht="15.75" x14ac:dyDescent="0.25">
      <c r="B37" s="42">
        <f>B33+7</f>
        <v>45822</v>
      </c>
      <c r="C37" s="207"/>
      <c r="D37" s="208"/>
      <c r="E37" s="209"/>
      <c r="F37" s="10" t="s">
        <v>68</v>
      </c>
      <c r="G37" s="36" t="s">
        <v>69</v>
      </c>
      <c r="H37" s="29" t="s">
        <v>49</v>
      </c>
      <c r="I37" s="210" t="s">
        <v>69</v>
      </c>
      <c r="J37" s="212"/>
      <c r="K37" s="23" t="s">
        <v>20</v>
      </c>
      <c r="L37" s="36" t="s">
        <v>69</v>
      </c>
      <c r="M37" s="10" t="s">
        <v>70</v>
      </c>
      <c r="N37" s="29" t="s">
        <v>49</v>
      </c>
      <c r="O37" s="210" t="s">
        <v>70</v>
      </c>
      <c r="P37" s="212"/>
      <c r="Q37" s="27"/>
    </row>
    <row r="38" spans="1:18" ht="15" customHeight="1" x14ac:dyDescent="0.2">
      <c r="B38" s="43">
        <f t="shared" si="0"/>
        <v>45828</v>
      </c>
      <c r="C38" s="216" t="s">
        <v>128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35"/>
      <c r="Q38" s="27"/>
    </row>
    <row r="39" spans="1:18" ht="15" customHeight="1" x14ac:dyDescent="0.2">
      <c r="B39" s="43">
        <f t="shared" si="0"/>
        <v>45829</v>
      </c>
      <c r="C39" s="220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36"/>
      <c r="Q39" s="27"/>
    </row>
    <row r="40" spans="1:18" ht="15" customHeight="1" x14ac:dyDescent="0.2">
      <c r="B40" s="42">
        <f t="shared" si="0"/>
        <v>45835</v>
      </c>
      <c r="C40" s="210" t="s">
        <v>70</v>
      </c>
      <c r="D40" s="211"/>
      <c r="E40" s="212"/>
      <c r="F40" s="225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27"/>
    </row>
    <row r="41" spans="1:18" ht="15.75" x14ac:dyDescent="0.25">
      <c r="B41" s="42">
        <f t="shared" si="0"/>
        <v>45836</v>
      </c>
      <c r="C41" s="207"/>
      <c r="D41" s="208"/>
      <c r="E41" s="209"/>
      <c r="F41" s="210" t="s">
        <v>71</v>
      </c>
      <c r="G41" s="212"/>
      <c r="H41" s="29" t="s">
        <v>49</v>
      </c>
      <c r="I41" s="210" t="s">
        <v>71</v>
      </c>
      <c r="J41" s="212"/>
      <c r="K41" s="23" t="s">
        <v>20</v>
      </c>
      <c r="L41" s="210" t="s">
        <v>449</v>
      </c>
      <c r="M41" s="212"/>
      <c r="N41" s="29" t="s">
        <v>49</v>
      </c>
      <c r="O41" s="210" t="s">
        <v>449</v>
      </c>
      <c r="P41" s="212"/>
      <c r="Q41" s="27"/>
    </row>
    <row r="42" spans="1:18" ht="15" customHeight="1" x14ac:dyDescent="0.2">
      <c r="B42" s="42">
        <f t="shared" si="0"/>
        <v>45842</v>
      </c>
      <c r="C42" s="210" t="s">
        <v>450</v>
      </c>
      <c r="D42" s="211"/>
      <c r="E42" s="212"/>
      <c r="F42" s="213"/>
      <c r="G42" s="214"/>
      <c r="H42" s="214"/>
      <c r="I42" s="214"/>
      <c r="J42" s="214"/>
      <c r="K42" s="214"/>
      <c r="L42" s="214"/>
      <c r="M42" s="214"/>
      <c r="N42" s="214"/>
      <c r="O42" s="214"/>
      <c r="P42" s="215"/>
      <c r="Q42" s="27"/>
    </row>
    <row r="43" spans="1:18" ht="15.75" x14ac:dyDescent="0.25">
      <c r="B43" s="42">
        <f t="shared" si="0"/>
        <v>45843</v>
      </c>
      <c r="C43" s="207"/>
      <c r="D43" s="208"/>
      <c r="E43" s="209"/>
      <c r="F43" s="210" t="s">
        <v>450</v>
      </c>
      <c r="G43" s="212"/>
      <c r="H43" s="29" t="s">
        <v>49</v>
      </c>
      <c r="I43" s="210" t="s">
        <v>450</v>
      </c>
      <c r="J43" s="212"/>
      <c r="K43" s="23" t="s">
        <v>20</v>
      </c>
      <c r="L43" s="118" t="s">
        <v>450</v>
      </c>
      <c r="M43" s="118" t="s">
        <v>451</v>
      </c>
      <c r="N43" s="29" t="s">
        <v>49</v>
      </c>
      <c r="O43" s="210" t="s">
        <v>451</v>
      </c>
      <c r="P43" s="212"/>
      <c r="Q43" s="27"/>
    </row>
    <row r="44" spans="1:18" x14ac:dyDescent="0.2">
      <c r="B44" s="42">
        <f t="shared" si="0"/>
        <v>45849</v>
      </c>
      <c r="C44" s="116" t="s">
        <v>451</v>
      </c>
      <c r="D44" s="210" t="s">
        <v>452</v>
      </c>
      <c r="E44" s="212"/>
      <c r="F44" s="225"/>
      <c r="G44" s="226"/>
      <c r="H44" s="226"/>
      <c r="I44" s="226"/>
      <c r="J44" s="226"/>
      <c r="K44" s="226"/>
      <c r="L44" s="226"/>
      <c r="M44" s="226"/>
      <c r="N44" s="226"/>
      <c r="O44" s="226"/>
      <c r="P44" s="227"/>
      <c r="Q44" s="27"/>
    </row>
    <row r="45" spans="1:18" ht="15.75" x14ac:dyDescent="0.25">
      <c r="B45" s="42">
        <f>B43+7</f>
        <v>45850</v>
      </c>
      <c r="C45" s="207"/>
      <c r="D45" s="208"/>
      <c r="E45" s="209"/>
      <c r="F45" s="210" t="s">
        <v>452</v>
      </c>
      <c r="G45" s="212"/>
      <c r="H45" s="29" t="s">
        <v>49</v>
      </c>
      <c r="I45" s="210" t="s">
        <v>73</v>
      </c>
      <c r="J45" s="212"/>
      <c r="K45" s="23" t="s">
        <v>20</v>
      </c>
      <c r="L45" s="210" t="s">
        <v>73</v>
      </c>
      <c r="M45" s="212"/>
      <c r="N45" s="29" t="s">
        <v>49</v>
      </c>
      <c r="O45" s="243" t="s">
        <v>54</v>
      </c>
      <c r="P45" s="244"/>
      <c r="Q45" s="27"/>
    </row>
    <row r="46" spans="1:18" ht="15" customHeight="1" x14ac:dyDescent="0.25">
      <c r="A46" s="14"/>
      <c r="B46" s="115">
        <f t="shared" ref="B46" si="1">B44+7</f>
        <v>45856</v>
      </c>
      <c r="C46" s="216" t="s">
        <v>75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6"/>
    </row>
    <row r="47" spans="1:18" ht="15" customHeight="1" x14ac:dyDescent="0.25">
      <c r="A47" s="14"/>
      <c r="B47" s="115" t="s">
        <v>105</v>
      </c>
      <c r="C47" s="218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6"/>
    </row>
    <row r="48" spans="1:18" ht="15" customHeight="1" x14ac:dyDescent="0.25">
      <c r="B48" s="115">
        <v>45869</v>
      </c>
      <c r="C48" s="220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6"/>
    </row>
    <row r="49" spans="1:17" ht="15" customHeight="1" x14ac:dyDescent="0.2">
      <c r="A49" s="14"/>
      <c r="B49" s="42">
        <v>45870</v>
      </c>
      <c r="C49" s="210" t="s">
        <v>453</v>
      </c>
      <c r="D49" s="211"/>
      <c r="E49" s="212"/>
      <c r="F49" s="225"/>
      <c r="G49" s="226"/>
      <c r="H49" s="226"/>
      <c r="I49" s="226"/>
      <c r="J49" s="226"/>
      <c r="K49" s="226"/>
      <c r="L49" s="226"/>
      <c r="M49" s="226"/>
      <c r="N49" s="226"/>
      <c r="O49" s="226"/>
      <c r="P49" s="227"/>
      <c r="Q49" s="26"/>
    </row>
    <row r="50" spans="1:17" ht="15.75" customHeight="1" x14ac:dyDescent="0.25">
      <c r="A50" s="14"/>
      <c r="B50" s="42">
        <f>B49+1</f>
        <v>45871</v>
      </c>
      <c r="C50" s="207"/>
      <c r="D50" s="208"/>
      <c r="E50" s="209"/>
      <c r="F50" s="210" t="s">
        <v>453</v>
      </c>
      <c r="G50" s="212"/>
      <c r="H50" s="29" t="s">
        <v>49</v>
      </c>
      <c r="I50" s="210" t="s">
        <v>453</v>
      </c>
      <c r="J50" s="212"/>
      <c r="K50" s="23" t="s">
        <v>20</v>
      </c>
      <c r="L50" s="210" t="s">
        <v>454</v>
      </c>
      <c r="M50" s="212"/>
      <c r="N50" s="29" t="s">
        <v>49</v>
      </c>
      <c r="O50" s="210" t="s">
        <v>454</v>
      </c>
      <c r="P50" s="212"/>
      <c r="Q50" s="26"/>
    </row>
    <row r="51" spans="1:17" ht="15.75" customHeight="1" x14ac:dyDescent="0.2">
      <c r="A51" s="14"/>
      <c r="B51" s="42">
        <f t="shared" ref="B51:B94" si="2">B49+7</f>
        <v>45877</v>
      </c>
      <c r="C51" s="210" t="s">
        <v>454</v>
      </c>
      <c r="D51" s="211"/>
      <c r="E51" s="212"/>
      <c r="F51" s="225"/>
      <c r="G51" s="226"/>
      <c r="H51" s="226"/>
      <c r="I51" s="226"/>
      <c r="J51" s="226"/>
      <c r="K51" s="226"/>
      <c r="L51" s="226"/>
      <c r="M51" s="226"/>
      <c r="N51" s="226"/>
      <c r="O51" s="226"/>
      <c r="P51" s="227"/>
      <c r="Q51" s="26"/>
    </row>
    <row r="52" spans="1:17" ht="15.75" customHeight="1" x14ac:dyDescent="0.25">
      <c r="A52" s="14"/>
      <c r="B52" s="42">
        <f t="shared" si="2"/>
        <v>45878</v>
      </c>
      <c r="C52" s="207"/>
      <c r="D52" s="208"/>
      <c r="E52" s="209"/>
      <c r="F52" s="210" t="s">
        <v>72</v>
      </c>
      <c r="G52" s="212"/>
      <c r="H52" s="29" t="s">
        <v>49</v>
      </c>
      <c r="I52" s="210" t="s">
        <v>72</v>
      </c>
      <c r="J52" s="212"/>
      <c r="K52" s="263"/>
      <c r="L52" s="264"/>
      <c r="M52" s="264"/>
      <c r="N52" s="264"/>
      <c r="O52" s="264"/>
      <c r="P52" s="265"/>
      <c r="Q52" s="26"/>
    </row>
    <row r="53" spans="1:17" ht="15.75" customHeight="1" x14ac:dyDescent="0.2">
      <c r="A53" s="14"/>
      <c r="B53" s="125">
        <f t="shared" si="2"/>
        <v>45884</v>
      </c>
      <c r="C53" s="228" t="s">
        <v>74</v>
      </c>
      <c r="D53" s="229"/>
      <c r="E53" s="230"/>
      <c r="F53" s="225"/>
      <c r="G53" s="226"/>
      <c r="H53" s="226"/>
      <c r="I53" s="226"/>
      <c r="J53" s="226"/>
      <c r="K53" s="226"/>
      <c r="L53" s="226"/>
      <c r="M53" s="226"/>
      <c r="N53" s="226"/>
      <c r="O53" s="226"/>
      <c r="P53" s="227"/>
      <c r="Q53" s="26"/>
    </row>
    <row r="54" spans="1:17" ht="15.75" x14ac:dyDescent="0.2">
      <c r="A54" s="14"/>
      <c r="B54" s="43">
        <f t="shared" si="2"/>
        <v>45885</v>
      </c>
      <c r="C54" s="231" t="s">
        <v>66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3"/>
      <c r="Q54" s="26"/>
    </row>
    <row r="55" spans="1:17" x14ac:dyDescent="0.2">
      <c r="A55" s="14"/>
      <c r="B55" s="42">
        <f t="shared" si="2"/>
        <v>45891</v>
      </c>
      <c r="C55" s="202" t="s">
        <v>455</v>
      </c>
      <c r="D55" s="203"/>
      <c r="E55" s="204"/>
      <c r="F55" s="287" t="s">
        <v>76</v>
      </c>
      <c r="G55" s="288"/>
      <c r="H55" s="288"/>
      <c r="I55" s="288"/>
      <c r="J55" s="288"/>
      <c r="K55" s="288"/>
      <c r="L55" s="288"/>
      <c r="M55" s="288"/>
      <c r="N55" s="288"/>
      <c r="O55" s="288"/>
      <c r="P55" s="289"/>
      <c r="Q55" s="26"/>
    </row>
    <row r="56" spans="1:17" ht="15" customHeight="1" x14ac:dyDescent="0.25">
      <c r="A56" s="14"/>
      <c r="B56" s="42">
        <f t="shared" si="2"/>
        <v>45892</v>
      </c>
      <c r="C56" s="207"/>
      <c r="D56" s="208"/>
      <c r="E56" s="209"/>
      <c r="F56" s="202" t="s">
        <v>455</v>
      </c>
      <c r="G56" s="204"/>
      <c r="H56" s="29" t="s">
        <v>49</v>
      </c>
      <c r="I56" s="202" t="s">
        <v>455</v>
      </c>
      <c r="J56" s="204"/>
      <c r="K56" s="23" t="s">
        <v>20</v>
      </c>
      <c r="L56" s="202" t="s">
        <v>455</v>
      </c>
      <c r="M56" s="204"/>
      <c r="N56" s="29" t="s">
        <v>49</v>
      </c>
      <c r="O56" s="179" t="s">
        <v>455</v>
      </c>
      <c r="P56" s="179" t="s">
        <v>456</v>
      </c>
      <c r="Q56" s="26"/>
    </row>
    <row r="57" spans="1:17" ht="15" customHeight="1" x14ac:dyDescent="0.2">
      <c r="A57" s="14"/>
      <c r="B57" s="42">
        <f t="shared" si="2"/>
        <v>45898</v>
      </c>
      <c r="C57" s="34" t="s">
        <v>378</v>
      </c>
      <c r="D57" s="202" t="s">
        <v>78</v>
      </c>
      <c r="E57" s="204"/>
      <c r="F57" s="225"/>
      <c r="G57" s="226"/>
      <c r="H57" s="226"/>
      <c r="I57" s="226"/>
      <c r="J57" s="226"/>
      <c r="K57" s="226"/>
      <c r="L57" s="226"/>
      <c r="M57" s="226"/>
      <c r="N57" s="226"/>
      <c r="O57" s="226"/>
      <c r="P57" s="227"/>
      <c r="Q57" s="26"/>
    </row>
    <row r="58" spans="1:17" ht="15" customHeight="1" x14ac:dyDescent="0.25">
      <c r="A58" s="14"/>
      <c r="B58" s="42">
        <f t="shared" si="2"/>
        <v>45899</v>
      </c>
      <c r="C58" s="207"/>
      <c r="D58" s="208"/>
      <c r="E58" s="209"/>
      <c r="F58" s="202" t="s">
        <v>78</v>
      </c>
      <c r="G58" s="204"/>
      <c r="H58" s="29" t="s">
        <v>49</v>
      </c>
      <c r="I58" s="202" t="s">
        <v>79</v>
      </c>
      <c r="J58" s="204"/>
      <c r="K58" s="23" t="s">
        <v>20</v>
      </c>
      <c r="L58" s="202" t="s">
        <v>79</v>
      </c>
      <c r="M58" s="204"/>
      <c r="N58" s="29" t="s">
        <v>49</v>
      </c>
      <c r="O58" s="243" t="s">
        <v>54</v>
      </c>
      <c r="P58" s="244"/>
      <c r="Q58" s="26"/>
    </row>
    <row r="59" spans="1:17" ht="15.75" customHeight="1" x14ac:dyDescent="0.2">
      <c r="A59" s="13"/>
      <c r="B59" s="43">
        <f t="shared" si="2"/>
        <v>45905</v>
      </c>
      <c r="C59" s="202" t="s">
        <v>77</v>
      </c>
      <c r="D59" s="203"/>
      <c r="E59" s="204"/>
      <c r="F59" s="225"/>
      <c r="G59" s="226"/>
      <c r="H59" s="226"/>
      <c r="I59" s="226"/>
      <c r="J59" s="226"/>
      <c r="K59" s="226"/>
      <c r="L59" s="226"/>
      <c r="M59" s="226"/>
      <c r="N59" s="226"/>
      <c r="O59" s="226"/>
      <c r="P59" s="227"/>
      <c r="Q59" s="26"/>
    </row>
    <row r="60" spans="1:17" ht="15" customHeight="1" x14ac:dyDescent="0.25">
      <c r="A60" s="13"/>
      <c r="B60" s="43">
        <f t="shared" si="2"/>
        <v>45906</v>
      </c>
      <c r="C60" s="207"/>
      <c r="D60" s="208"/>
      <c r="E60" s="209"/>
      <c r="F60" s="202" t="s">
        <v>77</v>
      </c>
      <c r="G60" s="203"/>
      <c r="H60" s="29" t="s">
        <v>49</v>
      </c>
      <c r="I60" s="202" t="s">
        <v>77</v>
      </c>
      <c r="J60" s="203"/>
      <c r="K60" s="23" t="s">
        <v>20</v>
      </c>
      <c r="L60" s="202" t="s">
        <v>77</v>
      </c>
      <c r="M60" s="203"/>
      <c r="N60" s="29" t="s">
        <v>49</v>
      </c>
      <c r="O60" s="202" t="s">
        <v>77</v>
      </c>
      <c r="P60" s="203"/>
      <c r="Q60" s="26"/>
    </row>
    <row r="61" spans="1:17" x14ac:dyDescent="0.2">
      <c r="A61" s="13"/>
      <c r="B61" s="42">
        <f t="shared" si="2"/>
        <v>45912</v>
      </c>
      <c r="C61" s="179" t="s">
        <v>77</v>
      </c>
      <c r="D61" s="202" t="s">
        <v>82</v>
      </c>
      <c r="E61" s="203"/>
      <c r="F61" s="225"/>
      <c r="G61" s="226"/>
      <c r="H61" s="226"/>
      <c r="I61" s="226"/>
      <c r="J61" s="226"/>
      <c r="K61" s="226"/>
      <c r="L61" s="226"/>
      <c r="M61" s="226"/>
      <c r="N61" s="226"/>
      <c r="O61" s="226"/>
      <c r="P61" s="227"/>
      <c r="Q61" s="26"/>
    </row>
    <row r="62" spans="1:17" ht="15.75" x14ac:dyDescent="0.25">
      <c r="A62" s="13"/>
      <c r="B62" s="42">
        <f t="shared" si="2"/>
        <v>45913</v>
      </c>
      <c r="C62" s="207"/>
      <c r="D62" s="208"/>
      <c r="E62" s="209"/>
      <c r="F62" s="202" t="s">
        <v>82</v>
      </c>
      <c r="G62" s="203"/>
      <c r="H62" s="29" t="s">
        <v>49</v>
      </c>
      <c r="I62" s="202" t="s">
        <v>82</v>
      </c>
      <c r="J62" s="203"/>
      <c r="K62" s="23" t="s">
        <v>20</v>
      </c>
      <c r="L62" s="202" t="s">
        <v>457</v>
      </c>
      <c r="M62" s="203"/>
      <c r="N62" s="29" t="s">
        <v>49</v>
      </c>
      <c r="O62" s="202" t="s">
        <v>457</v>
      </c>
      <c r="P62" s="203"/>
      <c r="Q62" s="26"/>
    </row>
    <row r="63" spans="1:17" x14ac:dyDescent="0.2">
      <c r="A63" s="13"/>
      <c r="B63" s="42">
        <f t="shared" si="2"/>
        <v>45919</v>
      </c>
      <c r="C63" s="179" t="s">
        <v>457</v>
      </c>
      <c r="D63" s="202" t="s">
        <v>458</v>
      </c>
      <c r="E63" s="203"/>
      <c r="F63" s="225"/>
      <c r="G63" s="226"/>
      <c r="H63" s="226"/>
      <c r="I63" s="226"/>
      <c r="J63" s="226"/>
      <c r="K63" s="226"/>
      <c r="L63" s="226"/>
      <c r="M63" s="226"/>
      <c r="N63" s="226"/>
      <c r="O63" s="226"/>
      <c r="P63" s="227"/>
      <c r="Q63" s="26"/>
    </row>
    <row r="64" spans="1:17" ht="15.75" x14ac:dyDescent="0.25">
      <c r="A64" s="13"/>
      <c r="B64" s="42">
        <f t="shared" si="2"/>
        <v>45920</v>
      </c>
      <c r="C64" s="207"/>
      <c r="D64" s="208"/>
      <c r="E64" s="209"/>
      <c r="F64" s="202" t="s">
        <v>80</v>
      </c>
      <c r="G64" s="203"/>
      <c r="H64" s="29" t="s">
        <v>49</v>
      </c>
      <c r="I64" s="202" t="s">
        <v>81</v>
      </c>
      <c r="J64" s="203"/>
      <c r="K64" s="23" t="s">
        <v>20</v>
      </c>
      <c r="L64" s="202" t="s">
        <v>84</v>
      </c>
      <c r="M64" s="203"/>
      <c r="N64" s="29" t="s">
        <v>49</v>
      </c>
      <c r="O64" s="34" t="s">
        <v>84</v>
      </c>
      <c r="P64" s="34" t="s">
        <v>83</v>
      </c>
      <c r="Q64" s="26"/>
    </row>
    <row r="65" spans="1:62" x14ac:dyDescent="0.2">
      <c r="A65" s="13"/>
      <c r="B65" s="42">
        <f t="shared" si="2"/>
        <v>45926</v>
      </c>
      <c r="C65" s="202" t="s">
        <v>83</v>
      </c>
      <c r="D65" s="203"/>
      <c r="E65" s="204"/>
      <c r="F65" s="31"/>
      <c r="G65" s="33"/>
      <c r="H65" s="33"/>
      <c r="I65" s="33"/>
      <c r="J65" s="33"/>
      <c r="K65" s="33"/>
      <c r="L65" s="33"/>
      <c r="M65" s="33"/>
      <c r="N65" s="33"/>
      <c r="O65" s="33"/>
      <c r="P65" s="32"/>
      <c r="Q65" s="26"/>
    </row>
    <row r="66" spans="1:62" x14ac:dyDescent="0.2">
      <c r="A66" s="13"/>
      <c r="B66" s="125">
        <f t="shared" si="2"/>
        <v>45927</v>
      </c>
      <c r="C66" s="207"/>
      <c r="D66" s="208"/>
      <c r="E66" s="209"/>
      <c r="F66" s="228" t="s">
        <v>85</v>
      </c>
      <c r="G66" s="230"/>
      <c r="H66" s="296"/>
      <c r="I66" s="297"/>
      <c r="J66" s="297"/>
      <c r="K66" s="297"/>
      <c r="L66" s="297"/>
      <c r="M66" s="297"/>
      <c r="N66" s="297"/>
      <c r="O66" s="297"/>
      <c r="P66" s="298"/>
      <c r="Q66" s="26"/>
    </row>
    <row r="67" spans="1:62" ht="15.75" x14ac:dyDescent="0.2">
      <c r="A67" s="13"/>
      <c r="B67" s="43">
        <f t="shared" si="2"/>
        <v>45933</v>
      </c>
      <c r="C67" s="231" t="s">
        <v>86</v>
      </c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3"/>
      <c r="Q67" s="26"/>
    </row>
    <row r="68" spans="1:62" ht="15.75" x14ac:dyDescent="0.25">
      <c r="A68" s="13"/>
      <c r="B68" s="114">
        <f t="shared" si="2"/>
        <v>45934</v>
      </c>
      <c r="C68" s="240" t="s">
        <v>379</v>
      </c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2"/>
      <c r="Q68" s="26"/>
    </row>
    <row r="69" spans="1:62" s="55" customFormat="1" ht="15" customHeight="1" x14ac:dyDescent="0.2">
      <c r="A69" s="188" t="s">
        <v>99</v>
      </c>
      <c r="B69" s="197" t="s">
        <v>389</v>
      </c>
      <c r="C69" s="191" t="s">
        <v>392</v>
      </c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3"/>
      <c r="Q69" s="170"/>
      <c r="R69" s="171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</row>
    <row r="70" spans="1:62" s="55" customFormat="1" ht="18" customHeight="1" x14ac:dyDescent="0.2">
      <c r="A70" s="188"/>
      <c r="B70" s="198"/>
      <c r="C70" s="194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6"/>
      <c r="Q70" s="170"/>
      <c r="R70" s="171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</row>
    <row r="71" spans="1:62" ht="15" customHeight="1" x14ac:dyDescent="0.2">
      <c r="A71" s="13"/>
      <c r="B71" s="43">
        <f>B67+7</f>
        <v>45940</v>
      </c>
      <c r="C71" s="216" t="s">
        <v>94</v>
      </c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35"/>
      <c r="Q71" s="26"/>
    </row>
    <row r="72" spans="1:62" ht="15" customHeight="1" x14ac:dyDescent="0.2">
      <c r="A72" s="13"/>
      <c r="B72" s="43">
        <f>B68+7</f>
        <v>45941</v>
      </c>
      <c r="C72" s="220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36"/>
      <c r="Q72" s="26"/>
    </row>
    <row r="73" spans="1:62" x14ac:dyDescent="0.2">
      <c r="A73" s="13"/>
      <c r="B73" s="42">
        <f t="shared" si="2"/>
        <v>45947</v>
      </c>
      <c r="C73" s="205" t="s">
        <v>87</v>
      </c>
      <c r="D73" s="234"/>
      <c r="E73" s="206"/>
      <c r="F73" s="225"/>
      <c r="G73" s="226"/>
      <c r="H73" s="226"/>
      <c r="I73" s="226"/>
      <c r="J73" s="226"/>
      <c r="K73" s="226"/>
      <c r="L73" s="226"/>
      <c r="M73" s="226"/>
      <c r="N73" s="226"/>
      <c r="O73" s="226"/>
      <c r="P73" s="227"/>
      <c r="Q73" s="26"/>
    </row>
    <row r="74" spans="1:62" ht="15.75" x14ac:dyDescent="0.25">
      <c r="A74" s="13"/>
      <c r="B74" s="42">
        <f t="shared" si="2"/>
        <v>45948</v>
      </c>
      <c r="C74" s="207"/>
      <c r="D74" s="208"/>
      <c r="E74" s="209"/>
      <c r="F74" s="11" t="s">
        <v>87</v>
      </c>
      <c r="G74" s="11" t="s">
        <v>88</v>
      </c>
      <c r="H74" s="29" t="s">
        <v>49</v>
      </c>
      <c r="I74" s="205" t="s">
        <v>88</v>
      </c>
      <c r="J74" s="206"/>
      <c r="K74" s="23" t="s">
        <v>20</v>
      </c>
      <c r="L74" s="205" t="s">
        <v>88</v>
      </c>
      <c r="M74" s="206"/>
      <c r="N74" s="29" t="s">
        <v>49</v>
      </c>
      <c r="O74" s="11" t="s">
        <v>88</v>
      </c>
      <c r="P74" s="9"/>
      <c r="Q74" s="26"/>
    </row>
    <row r="75" spans="1:62" x14ac:dyDescent="0.2">
      <c r="A75" s="13"/>
      <c r="B75" s="42">
        <f t="shared" si="2"/>
        <v>45954</v>
      </c>
      <c r="C75" s="205" t="s">
        <v>89</v>
      </c>
      <c r="D75" s="234"/>
      <c r="E75" s="206"/>
      <c r="F75" s="51"/>
      <c r="G75" s="120"/>
      <c r="H75" s="120"/>
      <c r="I75" s="120"/>
      <c r="J75" s="120"/>
      <c r="K75" s="120"/>
      <c r="L75" s="120"/>
      <c r="M75" s="120"/>
      <c r="N75" s="120"/>
      <c r="O75" s="120"/>
      <c r="P75" s="52"/>
      <c r="Q75" s="26"/>
    </row>
    <row r="76" spans="1:62" ht="15.75" x14ac:dyDescent="0.25">
      <c r="A76" s="13"/>
      <c r="B76" s="42">
        <f t="shared" si="2"/>
        <v>45955</v>
      </c>
      <c r="C76" s="207"/>
      <c r="D76" s="208"/>
      <c r="E76" s="209"/>
      <c r="F76" s="11" t="s">
        <v>89</v>
      </c>
      <c r="G76" s="11" t="s">
        <v>90</v>
      </c>
      <c r="H76" s="29" t="s">
        <v>49</v>
      </c>
      <c r="I76" s="121" t="s">
        <v>90</v>
      </c>
      <c r="J76" s="122"/>
      <c r="K76" s="23" t="s">
        <v>20</v>
      </c>
      <c r="L76" s="121" t="s">
        <v>90</v>
      </c>
      <c r="M76" s="122"/>
      <c r="N76" s="29" t="s">
        <v>49</v>
      </c>
      <c r="O76" s="11" t="s">
        <v>90</v>
      </c>
      <c r="P76" s="11" t="s">
        <v>91</v>
      </c>
      <c r="Q76" s="26"/>
    </row>
    <row r="77" spans="1:62" x14ac:dyDescent="0.2">
      <c r="A77" s="13"/>
      <c r="B77" s="42">
        <f t="shared" si="2"/>
        <v>45961</v>
      </c>
      <c r="C77" s="205" t="s">
        <v>92</v>
      </c>
      <c r="D77" s="234"/>
      <c r="E77" s="206"/>
      <c r="F77" s="225"/>
      <c r="G77" s="226"/>
      <c r="H77" s="226"/>
      <c r="I77" s="226"/>
      <c r="J77" s="226"/>
      <c r="K77" s="226"/>
      <c r="L77" s="226"/>
      <c r="M77" s="226"/>
      <c r="N77" s="226"/>
      <c r="O77" s="226"/>
      <c r="P77" s="227"/>
      <c r="Q77" s="26"/>
    </row>
    <row r="78" spans="1:62" ht="15.75" x14ac:dyDescent="0.25">
      <c r="A78" s="13"/>
      <c r="B78" s="42">
        <f t="shared" si="2"/>
        <v>45962</v>
      </c>
      <c r="C78" s="207"/>
      <c r="D78" s="208"/>
      <c r="E78" s="209"/>
      <c r="F78" s="205" t="s">
        <v>96</v>
      </c>
      <c r="G78" s="206"/>
      <c r="H78" s="29" t="s">
        <v>49</v>
      </c>
      <c r="I78" s="205" t="s">
        <v>96</v>
      </c>
      <c r="J78" s="206"/>
      <c r="K78" s="23" t="s">
        <v>20</v>
      </c>
      <c r="L78" s="205" t="s">
        <v>96</v>
      </c>
      <c r="M78" s="206"/>
      <c r="N78" s="29" t="s">
        <v>49</v>
      </c>
      <c r="O78" s="205" t="s">
        <v>96</v>
      </c>
      <c r="P78" s="206"/>
      <c r="Q78" s="26"/>
    </row>
    <row r="79" spans="1:62" ht="15.75" x14ac:dyDescent="0.2">
      <c r="A79" s="13"/>
      <c r="B79" s="42">
        <f t="shared" si="2"/>
        <v>45968</v>
      </c>
      <c r="C79" s="205" t="s">
        <v>97</v>
      </c>
      <c r="D79" s="234"/>
      <c r="E79" s="206"/>
      <c r="F79" s="269"/>
      <c r="G79" s="270"/>
      <c r="H79" s="270"/>
      <c r="I79" s="270"/>
      <c r="J79" s="270"/>
      <c r="K79" s="270"/>
      <c r="L79" s="270"/>
      <c r="M79" s="270"/>
      <c r="N79" s="270"/>
      <c r="O79" s="270"/>
      <c r="P79" s="271"/>
      <c r="Q79" s="26"/>
    </row>
    <row r="80" spans="1:62" ht="15.75" x14ac:dyDescent="0.25">
      <c r="A80" s="13"/>
      <c r="B80" s="42">
        <f t="shared" si="2"/>
        <v>45969</v>
      </c>
      <c r="C80" s="207"/>
      <c r="D80" s="208"/>
      <c r="E80" s="209"/>
      <c r="F80" s="205" t="s">
        <v>98</v>
      </c>
      <c r="G80" s="206"/>
      <c r="H80" s="29" t="s">
        <v>49</v>
      </c>
      <c r="I80" s="205" t="s">
        <v>98</v>
      </c>
      <c r="J80" s="206"/>
      <c r="K80" s="23" t="s">
        <v>20</v>
      </c>
      <c r="L80" s="123" t="s">
        <v>98</v>
      </c>
      <c r="M80" s="123" t="s">
        <v>461</v>
      </c>
      <c r="N80" s="29" t="s">
        <v>49</v>
      </c>
      <c r="O80" s="205" t="s">
        <v>461</v>
      </c>
      <c r="P80" s="206"/>
      <c r="Q80" s="26"/>
    </row>
    <row r="81" spans="1:62" s="55" customFormat="1" ht="15" customHeight="1" x14ac:dyDescent="0.2">
      <c r="A81" s="188" t="s">
        <v>103</v>
      </c>
      <c r="B81" s="197" t="s">
        <v>390</v>
      </c>
      <c r="C81" s="191" t="s">
        <v>393</v>
      </c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3"/>
      <c r="Q81" s="170"/>
      <c r="R81" s="171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</row>
    <row r="82" spans="1:62" s="55" customFormat="1" ht="18" customHeight="1" x14ac:dyDescent="0.2">
      <c r="A82" s="188"/>
      <c r="B82" s="198"/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1"/>
      <c r="Q82" s="170"/>
      <c r="R82" s="171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</row>
    <row r="83" spans="1:62" ht="15" customHeight="1" x14ac:dyDescent="0.2">
      <c r="A83" s="13"/>
      <c r="B83" s="43">
        <f>B79+7</f>
        <v>45975</v>
      </c>
      <c r="C83" s="216" t="s">
        <v>100</v>
      </c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35"/>
      <c r="Q83" s="26"/>
    </row>
    <row r="84" spans="1:62" ht="15" customHeight="1" x14ac:dyDescent="0.2">
      <c r="A84" s="13"/>
      <c r="B84" s="43">
        <f>B80+7</f>
        <v>45976</v>
      </c>
      <c r="C84" s="220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36"/>
      <c r="Q84" s="26"/>
    </row>
    <row r="85" spans="1:62" x14ac:dyDescent="0.2">
      <c r="A85" s="13"/>
      <c r="B85" s="43">
        <f t="shared" si="2"/>
        <v>45982</v>
      </c>
      <c r="C85" s="216" t="s">
        <v>367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35"/>
      <c r="Q85" s="26"/>
    </row>
    <row r="86" spans="1:62" x14ac:dyDescent="0.2">
      <c r="A86" s="13"/>
      <c r="B86" s="43">
        <f t="shared" si="2"/>
        <v>45983</v>
      </c>
      <c r="C86" s="220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36"/>
      <c r="Q86" s="26"/>
    </row>
    <row r="87" spans="1:62" x14ac:dyDescent="0.2">
      <c r="A87" s="13"/>
      <c r="B87" s="42">
        <f t="shared" si="2"/>
        <v>45989</v>
      </c>
      <c r="C87" s="205" t="s">
        <v>461</v>
      </c>
      <c r="D87" s="234"/>
      <c r="E87" s="206"/>
      <c r="F87" s="225"/>
      <c r="G87" s="226"/>
      <c r="H87" s="226"/>
      <c r="I87" s="226"/>
      <c r="J87" s="226"/>
      <c r="K87" s="226"/>
      <c r="L87" s="226"/>
      <c r="M87" s="226"/>
      <c r="N87" s="226"/>
      <c r="O87" s="226"/>
      <c r="P87" s="227"/>
      <c r="Q87" s="26"/>
    </row>
    <row r="88" spans="1:62" ht="15.75" x14ac:dyDescent="0.25">
      <c r="A88" s="13"/>
      <c r="B88" s="42">
        <f>B86+7</f>
        <v>45990</v>
      </c>
      <c r="C88" s="207"/>
      <c r="D88" s="208"/>
      <c r="E88" s="209"/>
      <c r="F88" s="205" t="s">
        <v>461</v>
      </c>
      <c r="G88" s="206"/>
      <c r="H88" s="29" t="s">
        <v>49</v>
      </c>
      <c r="I88" s="205" t="s">
        <v>93</v>
      </c>
      <c r="J88" s="206"/>
      <c r="K88" s="29" t="s">
        <v>49</v>
      </c>
      <c r="L88" s="205" t="s">
        <v>93</v>
      </c>
      <c r="M88" s="206"/>
      <c r="N88" s="23" t="s">
        <v>20</v>
      </c>
      <c r="O88" s="205" t="s">
        <v>93</v>
      </c>
      <c r="P88" s="206"/>
      <c r="Q88" s="26"/>
    </row>
    <row r="89" spans="1:62" s="26" customFormat="1" ht="15.75" x14ac:dyDescent="0.2">
      <c r="A89" s="119"/>
      <c r="B89" s="42">
        <f t="shared" si="2"/>
        <v>45996</v>
      </c>
      <c r="C89" s="205" t="s">
        <v>459</v>
      </c>
      <c r="D89" s="234"/>
      <c r="E89" s="206"/>
      <c r="F89" s="269"/>
      <c r="G89" s="270"/>
      <c r="H89" s="270"/>
      <c r="I89" s="270"/>
      <c r="J89" s="270"/>
      <c r="K89" s="270"/>
      <c r="L89" s="270"/>
      <c r="M89" s="270"/>
      <c r="N89" s="270"/>
      <c r="O89" s="270"/>
      <c r="P89" s="271"/>
    </row>
    <row r="90" spans="1:62" s="26" customFormat="1" ht="15.75" x14ac:dyDescent="0.25">
      <c r="A90" s="119"/>
      <c r="B90" s="42">
        <f t="shared" si="2"/>
        <v>45997</v>
      </c>
      <c r="C90" s="207"/>
      <c r="D90" s="208"/>
      <c r="E90" s="209"/>
      <c r="F90" s="181" t="s">
        <v>459</v>
      </c>
      <c r="G90" s="181" t="s">
        <v>460</v>
      </c>
      <c r="H90" s="29" t="s">
        <v>49</v>
      </c>
      <c r="I90" s="205" t="s">
        <v>460</v>
      </c>
      <c r="J90" s="206"/>
      <c r="K90" s="23" t="s">
        <v>20</v>
      </c>
      <c r="L90" s="181" t="s">
        <v>460</v>
      </c>
      <c r="M90" s="182" t="s">
        <v>54</v>
      </c>
      <c r="N90" s="29" t="s">
        <v>49</v>
      </c>
      <c r="O90" s="182" t="s">
        <v>54</v>
      </c>
      <c r="P90" s="32"/>
    </row>
    <row r="91" spans="1:62" s="26" customFormat="1" ht="15.75" x14ac:dyDescent="0.2">
      <c r="A91" s="119"/>
      <c r="B91" s="125">
        <f t="shared" si="2"/>
        <v>46003</v>
      </c>
      <c r="C91" s="228" t="s">
        <v>101</v>
      </c>
      <c r="D91" s="229"/>
      <c r="E91" s="230"/>
      <c r="F91" s="38"/>
      <c r="G91" s="39"/>
      <c r="H91" s="39"/>
      <c r="I91" s="39"/>
      <c r="J91" s="39"/>
      <c r="K91" s="39"/>
      <c r="L91" s="39"/>
      <c r="M91" s="39"/>
      <c r="N91" s="39"/>
      <c r="O91" s="39"/>
      <c r="P91" s="40"/>
    </row>
    <row r="92" spans="1:62" s="26" customFormat="1" ht="15.75" x14ac:dyDescent="0.2">
      <c r="A92" s="119"/>
      <c r="B92" s="43">
        <f t="shared" si="2"/>
        <v>46004</v>
      </c>
      <c r="C92" s="231" t="s">
        <v>86</v>
      </c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3"/>
    </row>
    <row r="93" spans="1:62" s="26" customFormat="1" ht="15.75" x14ac:dyDescent="0.2">
      <c r="A93" s="119"/>
      <c r="B93" s="43">
        <f t="shared" si="2"/>
        <v>46010</v>
      </c>
      <c r="C93" s="231" t="s">
        <v>86</v>
      </c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3"/>
    </row>
    <row r="94" spans="1:62" ht="15.75" customHeight="1" x14ac:dyDescent="0.25">
      <c r="B94" s="114">
        <f t="shared" si="2"/>
        <v>46011</v>
      </c>
      <c r="C94" s="240" t="s">
        <v>102</v>
      </c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2"/>
      <c r="Q94" s="27"/>
    </row>
    <row r="95" spans="1:62" s="26" customFormat="1" ht="15.75" x14ac:dyDescent="0.25">
      <c r="A95" s="119"/>
      <c r="B95" s="115">
        <v>46012</v>
      </c>
      <c r="C95" s="219" t="s">
        <v>104</v>
      </c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</row>
    <row r="96" spans="1:62" s="26" customFormat="1" ht="15.75" x14ac:dyDescent="0.25">
      <c r="A96" s="119"/>
      <c r="B96" s="115" t="s">
        <v>105</v>
      </c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</row>
    <row r="97" spans="1:17" s="26" customFormat="1" ht="15.75" x14ac:dyDescent="0.25">
      <c r="A97" s="119"/>
      <c r="B97" s="115">
        <v>46086</v>
      </c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</row>
    <row r="98" spans="1:17" s="26" customFormat="1" ht="15.75" x14ac:dyDescent="0.2">
      <c r="A98" s="119"/>
      <c r="B98" s="42">
        <v>46087</v>
      </c>
      <c r="C98" s="222" t="s">
        <v>106</v>
      </c>
      <c r="D98" s="224"/>
      <c r="E98" s="223"/>
      <c r="F98" s="269"/>
      <c r="G98" s="270"/>
      <c r="H98" s="270"/>
      <c r="I98" s="270"/>
      <c r="J98" s="270"/>
      <c r="K98" s="270"/>
      <c r="L98" s="270"/>
      <c r="M98" s="270"/>
      <c r="N98" s="270"/>
      <c r="O98" s="270"/>
      <c r="P98" s="271"/>
    </row>
    <row r="99" spans="1:17" s="26" customFormat="1" ht="15.75" x14ac:dyDescent="0.25">
      <c r="A99" s="119"/>
      <c r="B99" s="42">
        <f>B98+1</f>
        <v>46088</v>
      </c>
      <c r="C99" s="207"/>
      <c r="D99" s="208"/>
      <c r="E99" s="209"/>
      <c r="F99" s="243" t="s">
        <v>54</v>
      </c>
      <c r="G99" s="244"/>
      <c r="H99" s="29" t="s">
        <v>49</v>
      </c>
      <c r="I99" s="47" t="s">
        <v>106</v>
      </c>
      <c r="J99" s="46" t="s">
        <v>107</v>
      </c>
      <c r="K99" s="23" t="s">
        <v>20</v>
      </c>
      <c r="L99" s="222" t="s">
        <v>107</v>
      </c>
      <c r="M99" s="224"/>
      <c r="N99" s="29" t="s">
        <v>49</v>
      </c>
      <c r="O99" s="222" t="s">
        <v>107</v>
      </c>
      <c r="P99" s="223"/>
    </row>
    <row r="100" spans="1:17" s="26" customFormat="1" ht="15.75" x14ac:dyDescent="0.2">
      <c r="A100" s="119"/>
      <c r="B100" s="42">
        <f>B98+7</f>
        <v>46094</v>
      </c>
      <c r="C100" s="222" t="s">
        <v>107</v>
      </c>
      <c r="D100" s="224"/>
      <c r="E100" s="223"/>
      <c r="F100" s="269"/>
      <c r="G100" s="270"/>
      <c r="H100" s="270"/>
      <c r="I100" s="270"/>
      <c r="J100" s="270"/>
      <c r="K100" s="270"/>
      <c r="L100" s="270"/>
      <c r="M100" s="270"/>
      <c r="N100" s="270"/>
      <c r="O100" s="270"/>
      <c r="P100" s="271"/>
    </row>
    <row r="101" spans="1:17" s="26" customFormat="1" ht="15.75" x14ac:dyDescent="0.25">
      <c r="A101" s="119"/>
      <c r="B101" s="42">
        <f>B100+1</f>
        <v>46095</v>
      </c>
      <c r="C101" s="207"/>
      <c r="D101" s="208"/>
      <c r="E101" s="209"/>
      <c r="F101" s="222" t="s">
        <v>111</v>
      </c>
      <c r="G101" s="224"/>
      <c r="H101" s="29" t="s">
        <v>49</v>
      </c>
      <c r="I101" s="222" t="s">
        <v>111</v>
      </c>
      <c r="J101" s="223"/>
      <c r="K101" s="23" t="s">
        <v>20</v>
      </c>
      <c r="L101" s="222" t="s">
        <v>112</v>
      </c>
      <c r="M101" s="224"/>
      <c r="N101" s="29" t="s">
        <v>49</v>
      </c>
      <c r="O101" s="222" t="s">
        <v>112</v>
      </c>
      <c r="P101" s="223"/>
    </row>
    <row r="102" spans="1:17" ht="15.75" x14ac:dyDescent="0.2">
      <c r="A102" s="13"/>
      <c r="B102" s="42">
        <f t="shared" ref="B102:B125" si="3">B100+7</f>
        <v>46101</v>
      </c>
      <c r="C102" s="222" t="s">
        <v>108</v>
      </c>
      <c r="D102" s="224"/>
      <c r="E102" s="223"/>
      <c r="F102" s="269"/>
      <c r="G102" s="270"/>
      <c r="H102" s="270"/>
      <c r="I102" s="270"/>
      <c r="J102" s="270"/>
      <c r="K102" s="270"/>
      <c r="L102" s="270"/>
      <c r="M102" s="270"/>
      <c r="N102" s="270"/>
      <c r="O102" s="270"/>
      <c r="P102" s="271"/>
      <c r="Q102" s="26"/>
    </row>
    <row r="103" spans="1:17" ht="15.75" x14ac:dyDescent="0.25">
      <c r="A103" s="13"/>
      <c r="B103" s="42">
        <f t="shared" si="3"/>
        <v>46102</v>
      </c>
      <c r="C103" s="207"/>
      <c r="D103" s="208"/>
      <c r="E103" s="209"/>
      <c r="F103" s="222" t="s">
        <v>108</v>
      </c>
      <c r="G103" s="223"/>
      <c r="H103" s="29" t="s">
        <v>49</v>
      </c>
      <c r="I103" s="222" t="s">
        <v>108</v>
      </c>
      <c r="J103" s="223"/>
      <c r="K103" s="23" t="s">
        <v>20</v>
      </c>
      <c r="L103" s="222" t="s">
        <v>108</v>
      </c>
      <c r="M103" s="223"/>
      <c r="N103" s="29" t="s">
        <v>49</v>
      </c>
      <c r="O103" s="222" t="s">
        <v>108</v>
      </c>
      <c r="P103" s="223"/>
      <c r="Q103" s="26"/>
    </row>
    <row r="104" spans="1:17" ht="15.75" x14ac:dyDescent="0.2">
      <c r="A104" s="13"/>
      <c r="B104" s="42">
        <f t="shared" si="3"/>
        <v>46108</v>
      </c>
      <c r="C104" s="222" t="s">
        <v>108</v>
      </c>
      <c r="D104" s="224"/>
      <c r="E104" s="223"/>
      <c r="F104" s="269"/>
      <c r="G104" s="270"/>
      <c r="H104" s="270"/>
      <c r="I104" s="270"/>
      <c r="J104" s="270"/>
      <c r="K104" s="270"/>
      <c r="L104" s="270"/>
      <c r="M104" s="270"/>
      <c r="N104" s="270"/>
      <c r="O104" s="270"/>
      <c r="P104" s="271"/>
      <c r="Q104" s="26"/>
    </row>
    <row r="105" spans="1:17" ht="15.75" x14ac:dyDescent="0.25">
      <c r="A105" s="13"/>
      <c r="B105" s="42">
        <f t="shared" si="3"/>
        <v>46109</v>
      </c>
      <c r="C105" s="207"/>
      <c r="D105" s="208"/>
      <c r="E105" s="209"/>
      <c r="F105" s="222" t="s">
        <v>108</v>
      </c>
      <c r="G105" s="223"/>
      <c r="H105" s="29" t="s">
        <v>49</v>
      </c>
      <c r="I105" s="222" t="s">
        <v>110</v>
      </c>
      <c r="J105" s="223"/>
      <c r="K105" s="23" t="s">
        <v>20</v>
      </c>
      <c r="L105" s="222" t="s">
        <v>110</v>
      </c>
      <c r="M105" s="223"/>
      <c r="N105" s="29" t="s">
        <v>49</v>
      </c>
      <c r="O105" s="222" t="s">
        <v>110</v>
      </c>
      <c r="P105" s="223"/>
      <c r="Q105" s="26"/>
    </row>
    <row r="106" spans="1:17" x14ac:dyDescent="0.2">
      <c r="A106" s="13"/>
      <c r="B106" s="43">
        <f t="shared" si="3"/>
        <v>46115</v>
      </c>
      <c r="C106" s="216" t="s">
        <v>369</v>
      </c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35"/>
      <c r="Q106" s="26"/>
    </row>
    <row r="107" spans="1:17" x14ac:dyDescent="0.2">
      <c r="B107" s="43">
        <f t="shared" si="3"/>
        <v>46116</v>
      </c>
      <c r="C107" s="220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36"/>
    </row>
    <row r="108" spans="1:17" ht="15.75" x14ac:dyDescent="0.2">
      <c r="B108" s="42">
        <f t="shared" si="3"/>
        <v>46122</v>
      </c>
      <c r="C108" s="222" t="s">
        <v>109</v>
      </c>
      <c r="D108" s="224"/>
      <c r="E108" s="223"/>
      <c r="F108" s="269"/>
      <c r="G108" s="270"/>
      <c r="H108" s="270"/>
      <c r="I108" s="270"/>
      <c r="J108" s="270"/>
      <c r="K108" s="270"/>
      <c r="L108" s="270"/>
      <c r="M108" s="270"/>
      <c r="N108" s="270"/>
      <c r="O108" s="270"/>
      <c r="P108" s="271"/>
    </row>
    <row r="109" spans="1:17" ht="15.75" x14ac:dyDescent="0.25">
      <c r="B109" s="42">
        <f t="shared" si="3"/>
        <v>46123</v>
      </c>
      <c r="C109" s="207"/>
      <c r="D109" s="208"/>
      <c r="E109" s="209"/>
      <c r="F109" s="130" t="s">
        <v>109</v>
      </c>
      <c r="G109" s="130" t="s">
        <v>113</v>
      </c>
      <c r="H109" s="29" t="s">
        <v>49</v>
      </c>
      <c r="I109" s="130" t="s">
        <v>113</v>
      </c>
      <c r="J109" s="130" t="s">
        <v>114</v>
      </c>
      <c r="K109" s="23" t="s">
        <v>20</v>
      </c>
      <c r="L109" s="130" t="s">
        <v>114</v>
      </c>
      <c r="M109" s="47" t="s">
        <v>115</v>
      </c>
      <c r="N109" s="29" t="s">
        <v>49</v>
      </c>
      <c r="O109" s="222" t="s">
        <v>115</v>
      </c>
      <c r="P109" s="223"/>
    </row>
    <row r="110" spans="1:17" x14ac:dyDescent="0.2">
      <c r="B110" s="43">
        <f t="shared" si="3"/>
        <v>46129</v>
      </c>
      <c r="C110" s="216" t="s">
        <v>380</v>
      </c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35"/>
    </row>
    <row r="111" spans="1:17" ht="15" customHeight="1" x14ac:dyDescent="0.2">
      <c r="B111" s="43">
        <f t="shared" si="3"/>
        <v>46130</v>
      </c>
      <c r="C111" s="220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36"/>
    </row>
    <row r="112" spans="1:17" ht="15" customHeight="1" x14ac:dyDescent="0.2">
      <c r="B112" s="42">
        <f t="shared" si="3"/>
        <v>46136</v>
      </c>
      <c r="C112" s="222" t="s">
        <v>115</v>
      </c>
      <c r="D112" s="224"/>
      <c r="E112" s="223"/>
      <c r="F112" s="269"/>
      <c r="G112" s="270"/>
      <c r="H112" s="270"/>
      <c r="I112" s="270"/>
      <c r="J112" s="270"/>
      <c r="K112" s="270"/>
      <c r="L112" s="270"/>
      <c r="M112" s="270"/>
      <c r="N112" s="270"/>
      <c r="O112" s="270"/>
      <c r="P112" s="271"/>
    </row>
    <row r="113" spans="1:18" ht="15.75" x14ac:dyDescent="0.25">
      <c r="B113" s="42">
        <f t="shared" si="3"/>
        <v>46137</v>
      </c>
      <c r="C113" s="44"/>
      <c r="D113" s="45"/>
      <c r="E113" s="45"/>
      <c r="F113" s="222" t="s">
        <v>115</v>
      </c>
      <c r="G113" s="223"/>
      <c r="H113" s="29" t="s">
        <v>49</v>
      </c>
      <c r="I113" s="222" t="s">
        <v>115</v>
      </c>
      <c r="J113" s="223"/>
      <c r="K113" s="23" t="s">
        <v>20</v>
      </c>
      <c r="L113" s="222" t="s">
        <v>115</v>
      </c>
      <c r="M113" s="223"/>
      <c r="N113" s="29" t="s">
        <v>49</v>
      </c>
      <c r="O113" s="222" t="s">
        <v>115</v>
      </c>
      <c r="P113" s="223"/>
    </row>
    <row r="114" spans="1:18" x14ac:dyDescent="0.2">
      <c r="B114" s="43">
        <f t="shared" si="3"/>
        <v>46143</v>
      </c>
      <c r="C114" s="216" t="s">
        <v>116</v>
      </c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35"/>
    </row>
    <row r="115" spans="1:18" x14ac:dyDescent="0.2">
      <c r="B115" s="43">
        <f t="shared" si="3"/>
        <v>46144</v>
      </c>
      <c r="C115" s="220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36"/>
    </row>
    <row r="116" spans="1:18" ht="15.75" x14ac:dyDescent="0.2">
      <c r="B116" s="42">
        <f t="shared" si="3"/>
        <v>46150</v>
      </c>
      <c r="C116" s="222" t="s">
        <v>115</v>
      </c>
      <c r="D116" s="224"/>
      <c r="E116" s="223"/>
      <c r="F116" s="269"/>
      <c r="G116" s="286"/>
      <c r="H116" s="270"/>
      <c r="I116" s="270"/>
      <c r="J116" s="270"/>
      <c r="K116" s="270"/>
      <c r="L116" s="270"/>
      <c r="M116" s="270"/>
      <c r="N116" s="270"/>
      <c r="O116" s="270"/>
      <c r="P116" s="271"/>
    </row>
    <row r="117" spans="1:18" ht="15.75" x14ac:dyDescent="0.25">
      <c r="B117" s="42">
        <f>B115+7</f>
        <v>46151</v>
      </c>
      <c r="C117" s="44"/>
      <c r="D117" s="45"/>
      <c r="E117" s="45"/>
      <c r="F117" s="130" t="s">
        <v>115</v>
      </c>
      <c r="G117" s="132"/>
      <c r="H117" s="29" t="s">
        <v>49</v>
      </c>
      <c r="I117" s="225"/>
      <c r="J117" s="226"/>
      <c r="K117" s="226"/>
      <c r="L117" s="226"/>
      <c r="M117" s="226"/>
      <c r="N117" s="226"/>
      <c r="O117" s="226"/>
      <c r="P117" s="227"/>
    </row>
    <row r="118" spans="1:18" ht="15.75" x14ac:dyDescent="0.2">
      <c r="B118" s="125">
        <f t="shared" si="3"/>
        <v>46157</v>
      </c>
      <c r="C118" s="228" t="s">
        <v>117</v>
      </c>
      <c r="D118" s="229"/>
      <c r="E118" s="230"/>
      <c r="F118" s="38"/>
      <c r="G118" s="131"/>
      <c r="H118" s="39"/>
      <c r="I118" s="39"/>
      <c r="J118" s="39"/>
      <c r="K118" s="39"/>
      <c r="L118" s="39"/>
      <c r="M118" s="39"/>
      <c r="N118" s="39"/>
      <c r="O118" s="39"/>
      <c r="P118" s="40"/>
      <c r="Q118" s="27"/>
      <c r="R118" s="169"/>
    </row>
    <row r="119" spans="1:18" ht="15.75" x14ac:dyDescent="0.2">
      <c r="B119" s="43">
        <f t="shared" si="3"/>
        <v>46158</v>
      </c>
      <c r="C119" s="231" t="s">
        <v>66</v>
      </c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3"/>
      <c r="Q119" s="27"/>
      <c r="R119" s="178"/>
    </row>
    <row r="120" spans="1:18" ht="15.75" x14ac:dyDescent="0.2">
      <c r="B120" s="42">
        <f t="shared" si="3"/>
        <v>46164</v>
      </c>
      <c r="C120" s="290" t="s">
        <v>118</v>
      </c>
      <c r="D120" s="291"/>
      <c r="E120" s="292"/>
      <c r="F120" s="269"/>
      <c r="G120" s="270"/>
      <c r="H120" s="270"/>
      <c r="I120" s="270"/>
      <c r="J120" s="270"/>
      <c r="K120" s="270"/>
      <c r="L120" s="270"/>
      <c r="M120" s="270"/>
      <c r="N120" s="270"/>
      <c r="O120" s="270"/>
      <c r="P120" s="271"/>
      <c r="Q120" s="27"/>
    </row>
    <row r="121" spans="1:18" ht="15.75" x14ac:dyDescent="0.25">
      <c r="B121" s="42">
        <f t="shared" si="3"/>
        <v>46165</v>
      </c>
      <c r="C121" s="207"/>
      <c r="D121" s="208"/>
      <c r="E121" s="209"/>
      <c r="F121" s="290" t="s">
        <v>118</v>
      </c>
      <c r="G121" s="292"/>
      <c r="H121" s="29" t="s">
        <v>49</v>
      </c>
      <c r="I121" s="290" t="s">
        <v>118</v>
      </c>
      <c r="J121" s="292"/>
      <c r="K121" s="23" t="s">
        <v>20</v>
      </c>
      <c r="L121" s="12" t="s">
        <v>118</v>
      </c>
      <c r="M121" s="12" t="s">
        <v>119</v>
      </c>
      <c r="N121" s="29" t="s">
        <v>49</v>
      </c>
      <c r="O121" s="12" t="s">
        <v>119</v>
      </c>
      <c r="P121" s="9"/>
      <c r="Q121" s="27"/>
    </row>
    <row r="122" spans="1:18" ht="15.75" x14ac:dyDescent="0.2">
      <c r="B122" s="42">
        <f t="shared" si="3"/>
        <v>46171</v>
      </c>
      <c r="C122" s="290" t="s">
        <v>119</v>
      </c>
      <c r="D122" s="292"/>
      <c r="E122" s="9"/>
      <c r="F122" s="269"/>
      <c r="G122" s="270"/>
      <c r="H122" s="270"/>
      <c r="I122" s="270"/>
      <c r="J122" s="270"/>
      <c r="K122" s="270"/>
      <c r="L122" s="270"/>
      <c r="M122" s="270"/>
      <c r="N122" s="270"/>
      <c r="O122" s="270"/>
      <c r="P122" s="271"/>
      <c r="Q122" s="27"/>
      <c r="R122" s="169"/>
    </row>
    <row r="123" spans="1:18" ht="15.75" x14ac:dyDescent="0.25">
      <c r="B123" s="42">
        <f t="shared" si="3"/>
        <v>46172</v>
      </c>
      <c r="C123" s="207"/>
      <c r="D123" s="208"/>
      <c r="E123" s="209"/>
      <c r="F123" s="273" t="s">
        <v>120</v>
      </c>
      <c r="G123" s="274"/>
      <c r="H123" s="274"/>
      <c r="I123" s="274"/>
      <c r="J123" s="275"/>
      <c r="K123" s="23" t="s">
        <v>20</v>
      </c>
      <c r="L123" s="273" t="s">
        <v>121</v>
      </c>
      <c r="M123" s="274"/>
      <c r="N123" s="274"/>
      <c r="O123" s="274"/>
      <c r="P123" s="275"/>
      <c r="Q123" s="27"/>
      <c r="R123" s="169"/>
    </row>
    <row r="124" spans="1:18" ht="15" customHeight="1" x14ac:dyDescent="0.2">
      <c r="B124" s="43">
        <f t="shared" si="3"/>
        <v>46178</v>
      </c>
      <c r="C124" s="216" t="s">
        <v>381</v>
      </c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35"/>
      <c r="Q124" s="27"/>
      <c r="R124" s="169"/>
    </row>
    <row r="125" spans="1:18" ht="15.75" x14ac:dyDescent="0.25">
      <c r="B125" s="43">
        <f t="shared" si="3"/>
        <v>46179</v>
      </c>
      <c r="C125" s="220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36"/>
      <c r="Q125" s="27"/>
      <c r="R125" s="168"/>
    </row>
    <row r="126" spans="1:18" ht="15.75" x14ac:dyDescent="0.25">
      <c r="A126" s="272"/>
      <c r="B126" s="42">
        <f t="shared" ref="B126:B133" si="4">B124+7</f>
        <v>46185</v>
      </c>
      <c r="C126" s="273" t="s">
        <v>122</v>
      </c>
      <c r="D126" s="274"/>
      <c r="E126" s="275"/>
      <c r="F126" s="269"/>
      <c r="G126" s="270"/>
      <c r="H126" s="270"/>
      <c r="I126" s="270"/>
      <c r="J126" s="270"/>
      <c r="K126" s="270"/>
      <c r="L126" s="270"/>
      <c r="M126" s="270"/>
      <c r="N126" s="270"/>
      <c r="O126" s="270"/>
      <c r="P126" s="271"/>
      <c r="Q126" s="27"/>
      <c r="R126" s="169"/>
    </row>
    <row r="127" spans="1:18" ht="15.75" x14ac:dyDescent="0.25">
      <c r="A127" s="272"/>
      <c r="B127" s="42">
        <f t="shared" si="4"/>
        <v>46186</v>
      </c>
      <c r="C127" s="207"/>
      <c r="D127" s="208"/>
      <c r="E127" s="209"/>
      <c r="F127" s="273" t="s">
        <v>123</v>
      </c>
      <c r="G127" s="274"/>
      <c r="H127" s="274"/>
      <c r="I127" s="274"/>
      <c r="J127" s="275"/>
      <c r="K127" s="23" t="s">
        <v>20</v>
      </c>
      <c r="L127" s="273" t="s">
        <v>124</v>
      </c>
      <c r="M127" s="274"/>
      <c r="N127" s="274"/>
      <c r="O127" s="274"/>
      <c r="P127" s="275"/>
      <c r="Q127" s="27"/>
      <c r="R127" s="169"/>
    </row>
    <row r="128" spans="1:18" ht="15.75" x14ac:dyDescent="0.25">
      <c r="B128" s="42">
        <f t="shared" si="4"/>
        <v>46192</v>
      </c>
      <c r="C128" s="273" t="s">
        <v>125</v>
      </c>
      <c r="D128" s="274"/>
      <c r="E128" s="275"/>
      <c r="F128" s="269"/>
      <c r="G128" s="270"/>
      <c r="H128" s="270"/>
      <c r="I128" s="270"/>
      <c r="J128" s="270"/>
      <c r="K128" s="270"/>
      <c r="L128" s="270"/>
      <c r="M128" s="270"/>
      <c r="N128" s="270"/>
      <c r="O128" s="270"/>
      <c r="P128" s="271"/>
      <c r="Q128" s="27"/>
      <c r="R128" s="168"/>
    </row>
    <row r="129" spans="2:18" ht="15.75" x14ac:dyDescent="0.25">
      <c r="B129" s="42">
        <f t="shared" si="4"/>
        <v>46193</v>
      </c>
      <c r="C129" s="207"/>
      <c r="D129" s="208"/>
      <c r="E129" s="209"/>
      <c r="F129" s="273" t="s">
        <v>126</v>
      </c>
      <c r="G129" s="274"/>
      <c r="H129" s="274"/>
      <c r="I129" s="274"/>
      <c r="J129" s="275"/>
      <c r="K129" s="23" t="s">
        <v>20</v>
      </c>
      <c r="L129" s="273" t="s">
        <v>127</v>
      </c>
      <c r="M129" s="274"/>
      <c r="N129" s="274"/>
      <c r="O129" s="274"/>
      <c r="P129" s="275"/>
      <c r="Q129" s="27"/>
      <c r="R129" s="169"/>
    </row>
    <row r="130" spans="2:18" ht="15" customHeight="1" x14ac:dyDescent="0.25">
      <c r="B130" s="42">
        <f t="shared" si="4"/>
        <v>46199</v>
      </c>
      <c r="C130" s="273" t="s">
        <v>129</v>
      </c>
      <c r="D130" s="274"/>
      <c r="E130" s="275"/>
      <c r="F130" s="269"/>
      <c r="G130" s="270"/>
      <c r="H130" s="270"/>
      <c r="I130" s="270"/>
      <c r="J130" s="270"/>
      <c r="K130" s="270"/>
      <c r="L130" s="270"/>
      <c r="M130" s="270"/>
      <c r="N130" s="270"/>
      <c r="O130" s="270"/>
      <c r="P130" s="271"/>
      <c r="Q130" s="27"/>
      <c r="R130" s="169"/>
    </row>
    <row r="131" spans="2:18" ht="15.75" x14ac:dyDescent="0.25">
      <c r="B131" s="42">
        <f t="shared" si="4"/>
        <v>46200</v>
      </c>
      <c r="C131" s="207"/>
      <c r="D131" s="208"/>
      <c r="E131" s="209"/>
      <c r="F131" s="273" t="s">
        <v>130</v>
      </c>
      <c r="G131" s="274"/>
      <c r="H131" s="274"/>
      <c r="I131" s="274"/>
      <c r="J131" s="275"/>
      <c r="K131" s="23" t="s">
        <v>20</v>
      </c>
      <c r="L131" s="273" t="s">
        <v>130</v>
      </c>
      <c r="M131" s="274"/>
      <c r="N131" s="274"/>
      <c r="O131" s="274"/>
      <c r="P131" s="275"/>
      <c r="Q131" s="27"/>
      <c r="R131" s="168"/>
    </row>
    <row r="132" spans="2:18" ht="15.75" x14ac:dyDescent="0.2">
      <c r="B132" s="125">
        <f t="shared" si="4"/>
        <v>46206</v>
      </c>
      <c r="C132" s="276" t="s">
        <v>131</v>
      </c>
      <c r="D132" s="277"/>
      <c r="E132" s="278"/>
      <c r="F132" s="269"/>
      <c r="G132" s="270"/>
      <c r="H132" s="270"/>
      <c r="I132" s="270"/>
      <c r="J132" s="270"/>
      <c r="K132" s="270"/>
      <c r="L132" s="270"/>
      <c r="M132" s="270"/>
      <c r="N132" s="270"/>
      <c r="O132" s="270"/>
      <c r="P132" s="271"/>
      <c r="Q132" s="27"/>
      <c r="R132" s="169"/>
    </row>
    <row r="133" spans="2:18" ht="15.75" x14ac:dyDescent="0.25">
      <c r="B133" s="42">
        <f t="shared" si="4"/>
        <v>46207</v>
      </c>
      <c r="C133" s="44"/>
      <c r="D133" s="45"/>
      <c r="E133" s="45"/>
      <c r="F133" s="254" t="s">
        <v>54</v>
      </c>
      <c r="G133" s="254"/>
      <c r="H133" s="226"/>
      <c r="I133" s="226"/>
      <c r="J133" s="226"/>
      <c r="K133" s="226"/>
      <c r="L133" s="226"/>
      <c r="M133" s="226"/>
      <c r="N133" s="226"/>
      <c r="O133" s="226"/>
      <c r="P133" s="227"/>
      <c r="Q133" s="27"/>
      <c r="R133" s="169"/>
    </row>
    <row r="134" spans="2:18" ht="15" customHeight="1" x14ac:dyDescent="0.2">
      <c r="B134" s="43">
        <f t="shared" ref="B134:B135" si="5">B132+7</f>
        <v>46213</v>
      </c>
      <c r="C134" s="231" t="s">
        <v>66</v>
      </c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3"/>
      <c r="Q134" s="27"/>
      <c r="R134" s="169"/>
    </row>
    <row r="135" spans="2:18" ht="15.75" x14ac:dyDescent="0.25">
      <c r="B135" s="117">
        <f t="shared" si="5"/>
        <v>46214</v>
      </c>
      <c r="C135" s="240" t="s">
        <v>132</v>
      </c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2"/>
      <c r="Q135" s="27"/>
      <c r="R135" s="168"/>
    </row>
    <row r="136" spans="2:18" s="26" customFormat="1" ht="15.75" x14ac:dyDescent="0.25">
      <c r="B136" s="43">
        <f>B135+1</f>
        <v>46215</v>
      </c>
      <c r="C136" s="279" t="s">
        <v>75</v>
      </c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"/>
      <c r="R136" s="124"/>
    </row>
    <row r="137" spans="2:18" s="26" customFormat="1" ht="15.75" x14ac:dyDescent="0.25">
      <c r="B137" s="43" t="s">
        <v>382</v>
      </c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"/>
      <c r="R137" s="124"/>
    </row>
    <row r="138" spans="2:18" s="26" customFormat="1" ht="15.75" x14ac:dyDescent="0.25">
      <c r="B138" s="43">
        <v>46234</v>
      </c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"/>
      <c r="R138" s="124"/>
    </row>
    <row r="139" spans="2:18" ht="15.75" customHeight="1" x14ac:dyDescent="0.2">
      <c r="B139" s="42">
        <f>B138+1</f>
        <v>46235</v>
      </c>
      <c r="C139" s="280" t="s">
        <v>383</v>
      </c>
      <c r="D139" s="281"/>
      <c r="E139" s="281"/>
      <c r="F139" s="281"/>
      <c r="G139" s="281"/>
      <c r="H139" s="281"/>
      <c r="I139" s="281"/>
      <c r="J139" s="281"/>
      <c r="K139" s="281"/>
      <c r="L139" s="281"/>
      <c r="M139" s="281"/>
      <c r="N139" s="281"/>
      <c r="O139" s="281"/>
      <c r="P139" s="282"/>
      <c r="Q139" s="27"/>
      <c r="R139" s="169"/>
    </row>
    <row r="140" spans="2:18" ht="15.75" customHeight="1" x14ac:dyDescent="0.2">
      <c r="B140" s="42" t="s">
        <v>382</v>
      </c>
      <c r="C140" s="283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5"/>
      <c r="Q140" s="27"/>
      <c r="R140" s="169"/>
    </row>
    <row r="141" spans="2:18" ht="15.75" customHeight="1" x14ac:dyDescent="0.2">
      <c r="B141" s="42">
        <v>46356</v>
      </c>
      <c r="C141" s="283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5"/>
      <c r="Q141" s="27"/>
      <c r="R141" s="169"/>
    </row>
    <row r="142" spans="2:18" ht="15.75" x14ac:dyDescent="0.25">
      <c r="B142" s="114">
        <v>46298</v>
      </c>
      <c r="C142" s="240" t="s">
        <v>133</v>
      </c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2"/>
      <c r="Q142" s="27"/>
      <c r="R142" s="169"/>
    </row>
    <row r="143" spans="2:18" ht="15.75" x14ac:dyDescent="0.25">
      <c r="B143" s="42"/>
      <c r="Q143" s="27"/>
      <c r="R143" s="168"/>
    </row>
    <row r="144" spans="2:18" ht="15.75" x14ac:dyDescent="0.25">
      <c r="B144" s="114">
        <v>46356</v>
      </c>
      <c r="C144" s="240" t="s">
        <v>387</v>
      </c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2"/>
      <c r="Q144" s="27"/>
      <c r="R144" s="168"/>
    </row>
  </sheetData>
  <mergeCells count="274">
    <mergeCell ref="F112:P112"/>
    <mergeCell ref="C112:E112"/>
    <mergeCell ref="C114:P115"/>
    <mergeCell ref="C7:E7"/>
    <mergeCell ref="F7:P7"/>
    <mergeCell ref="C83:P84"/>
    <mergeCell ref="C85:P86"/>
    <mergeCell ref="C87:E87"/>
    <mergeCell ref="C110:P111"/>
    <mergeCell ref="H66:P66"/>
    <mergeCell ref="C67:P67"/>
    <mergeCell ref="C68:P68"/>
    <mergeCell ref="F73:P73"/>
    <mergeCell ref="C74:E74"/>
    <mergeCell ref="I74:J74"/>
    <mergeCell ref="L74:M74"/>
    <mergeCell ref="I80:J80"/>
    <mergeCell ref="F79:P79"/>
    <mergeCell ref="C77:E77"/>
    <mergeCell ref="F77:P77"/>
    <mergeCell ref="C78:E78"/>
    <mergeCell ref="C79:E79"/>
    <mergeCell ref="C80:E80"/>
    <mergeCell ref="F78:G78"/>
    <mergeCell ref="C116:E116"/>
    <mergeCell ref="F123:J123"/>
    <mergeCell ref="L123:P123"/>
    <mergeCell ref="F127:J127"/>
    <mergeCell ref="L127:P127"/>
    <mergeCell ref="F126:P126"/>
    <mergeCell ref="F132:P132"/>
    <mergeCell ref="C118:E118"/>
    <mergeCell ref="C120:E120"/>
    <mergeCell ref="F120:P120"/>
    <mergeCell ref="C121:E121"/>
    <mergeCell ref="I121:J121"/>
    <mergeCell ref="C123:E123"/>
    <mergeCell ref="C124:P125"/>
    <mergeCell ref="F122:P122"/>
    <mergeCell ref="F121:G121"/>
    <mergeCell ref="C122:D122"/>
    <mergeCell ref="C130:E130"/>
    <mergeCell ref="F130:P130"/>
    <mergeCell ref="I78:J78"/>
    <mergeCell ref="L78:M78"/>
    <mergeCell ref="O78:P78"/>
    <mergeCell ref="F80:G80"/>
    <mergeCell ref="F53:P53"/>
    <mergeCell ref="D57:E57"/>
    <mergeCell ref="F59:P59"/>
    <mergeCell ref="C60:E60"/>
    <mergeCell ref="F60:G60"/>
    <mergeCell ref="I60:J60"/>
    <mergeCell ref="L60:M60"/>
    <mergeCell ref="O60:P60"/>
    <mergeCell ref="C58:E58"/>
    <mergeCell ref="F58:G58"/>
    <mergeCell ref="I58:J58"/>
    <mergeCell ref="O58:P58"/>
    <mergeCell ref="C56:E56"/>
    <mergeCell ref="F56:G56"/>
    <mergeCell ref="I56:J56"/>
    <mergeCell ref="C49:E49"/>
    <mergeCell ref="F49:P49"/>
    <mergeCell ref="C50:E50"/>
    <mergeCell ref="F50:G50"/>
    <mergeCell ref="L50:M50"/>
    <mergeCell ref="O50:P50"/>
    <mergeCell ref="I50:J50"/>
    <mergeCell ref="C55:E55"/>
    <mergeCell ref="F55:P55"/>
    <mergeCell ref="L105:M105"/>
    <mergeCell ref="O105:P105"/>
    <mergeCell ref="C144:P144"/>
    <mergeCell ref="A126:A127"/>
    <mergeCell ref="C129:E129"/>
    <mergeCell ref="F129:J129"/>
    <mergeCell ref="L129:P129"/>
    <mergeCell ref="C132:E132"/>
    <mergeCell ref="H133:P133"/>
    <mergeCell ref="C142:P142"/>
    <mergeCell ref="C136:P138"/>
    <mergeCell ref="C139:P141"/>
    <mergeCell ref="C128:E128"/>
    <mergeCell ref="F128:P128"/>
    <mergeCell ref="C126:E126"/>
    <mergeCell ref="C127:E127"/>
    <mergeCell ref="F133:G133"/>
    <mergeCell ref="F116:P116"/>
    <mergeCell ref="C119:P119"/>
    <mergeCell ref="C131:E131"/>
    <mergeCell ref="F131:J131"/>
    <mergeCell ref="L131:P131"/>
    <mergeCell ref="C134:P134"/>
    <mergeCell ref="C135:P135"/>
    <mergeCell ref="C92:P92"/>
    <mergeCell ref="C108:E108"/>
    <mergeCell ref="F108:P108"/>
    <mergeCell ref="C109:E109"/>
    <mergeCell ref="O109:P109"/>
    <mergeCell ref="F113:G113"/>
    <mergeCell ref="C100:E100"/>
    <mergeCell ref="F100:P100"/>
    <mergeCell ref="C101:E101"/>
    <mergeCell ref="F101:G101"/>
    <mergeCell ref="I101:J101"/>
    <mergeCell ref="L101:M101"/>
    <mergeCell ref="O101:P101"/>
    <mergeCell ref="C102:E102"/>
    <mergeCell ref="F102:P102"/>
    <mergeCell ref="C106:P107"/>
    <mergeCell ref="C103:E103"/>
    <mergeCell ref="F103:G103"/>
    <mergeCell ref="I103:J103"/>
    <mergeCell ref="O103:P103"/>
    <mergeCell ref="F104:P104"/>
    <mergeCell ref="C105:E105"/>
    <mergeCell ref="F105:G105"/>
    <mergeCell ref="I105:J105"/>
    <mergeCell ref="C95:P97"/>
    <mergeCell ref="C98:E98"/>
    <mergeCell ref="F98:P98"/>
    <mergeCell ref="C99:E99"/>
    <mergeCell ref="F99:G99"/>
    <mergeCell ref="L99:M99"/>
    <mergeCell ref="C93:P93"/>
    <mergeCell ref="C94:P94"/>
    <mergeCell ref="O99:P99"/>
    <mergeCell ref="F87:P87"/>
    <mergeCell ref="F88:G88"/>
    <mergeCell ref="C88:E88"/>
    <mergeCell ref="L88:M88"/>
    <mergeCell ref="I88:J88"/>
    <mergeCell ref="O88:P88"/>
    <mergeCell ref="F89:P89"/>
    <mergeCell ref="C90:E90"/>
    <mergeCell ref="I90:J90"/>
    <mergeCell ref="C89:E89"/>
    <mergeCell ref="B2:P2"/>
    <mergeCell ref="B3:P3"/>
    <mergeCell ref="B4:P4"/>
    <mergeCell ref="B5:B6"/>
    <mergeCell ref="C5:E5"/>
    <mergeCell ref="F5:P5"/>
    <mergeCell ref="C51:E51"/>
    <mergeCell ref="F51:P51"/>
    <mergeCell ref="C52:E52"/>
    <mergeCell ref="I52:J52"/>
    <mergeCell ref="K52:P52"/>
    <mergeCell ref="D44:E44"/>
    <mergeCell ref="F52:G52"/>
    <mergeCell ref="C8:E8"/>
    <mergeCell ref="F8:P8"/>
    <mergeCell ref="I9:J9"/>
    <mergeCell ref="O9:P9"/>
    <mergeCell ref="F14:P14"/>
    <mergeCell ref="C13:E13"/>
    <mergeCell ref="F13:G13"/>
    <mergeCell ref="L13:M13"/>
    <mergeCell ref="F12:P12"/>
    <mergeCell ref="F11:G11"/>
    <mergeCell ref="O11:P11"/>
    <mergeCell ref="D10:E10"/>
    <mergeCell ref="C12:D12"/>
    <mergeCell ref="I13:J13"/>
    <mergeCell ref="D14:E14"/>
    <mergeCell ref="C9:E9"/>
    <mergeCell ref="F9:G9"/>
    <mergeCell ref="L9:M9"/>
    <mergeCell ref="C17:E17"/>
    <mergeCell ref="F17:G17"/>
    <mergeCell ref="I17:J17"/>
    <mergeCell ref="O17:P17"/>
    <mergeCell ref="F16:P16"/>
    <mergeCell ref="C15:E15"/>
    <mergeCell ref="F15:G15"/>
    <mergeCell ref="I15:J15"/>
    <mergeCell ref="L15:M15"/>
    <mergeCell ref="O15:P15"/>
    <mergeCell ref="C16:D16"/>
    <mergeCell ref="L17:M17"/>
    <mergeCell ref="C18:P19"/>
    <mergeCell ref="F20:P20"/>
    <mergeCell ref="C20:E20"/>
    <mergeCell ref="C28:E28"/>
    <mergeCell ref="F29:G29"/>
    <mergeCell ref="C24:E24"/>
    <mergeCell ref="F25:G25"/>
    <mergeCell ref="L25:M25"/>
    <mergeCell ref="O25:P25"/>
    <mergeCell ref="C26:D26"/>
    <mergeCell ref="F27:G27"/>
    <mergeCell ref="I27:J27"/>
    <mergeCell ref="L27:M27"/>
    <mergeCell ref="O27:P27"/>
    <mergeCell ref="L29:M29"/>
    <mergeCell ref="L21:M21"/>
    <mergeCell ref="C22:P23"/>
    <mergeCell ref="F21:G21"/>
    <mergeCell ref="I21:J21"/>
    <mergeCell ref="O21:P21"/>
    <mergeCell ref="F44:P44"/>
    <mergeCell ref="C45:E45"/>
    <mergeCell ref="F45:G45"/>
    <mergeCell ref="I45:J45"/>
    <mergeCell ref="L45:M45"/>
    <mergeCell ref="O45:P45"/>
    <mergeCell ref="I43:J43"/>
    <mergeCell ref="I41:J41"/>
    <mergeCell ref="L41:M41"/>
    <mergeCell ref="O43:P43"/>
    <mergeCell ref="C42:E42"/>
    <mergeCell ref="F42:P42"/>
    <mergeCell ref="F43:G43"/>
    <mergeCell ref="C38:P39"/>
    <mergeCell ref="C40:E40"/>
    <mergeCell ref="F40:P40"/>
    <mergeCell ref="C41:E41"/>
    <mergeCell ref="F41:G41"/>
    <mergeCell ref="O41:P41"/>
    <mergeCell ref="C30:E30"/>
    <mergeCell ref="C31:P31"/>
    <mergeCell ref="C32:P32"/>
    <mergeCell ref="C33:P33"/>
    <mergeCell ref="I37:J37"/>
    <mergeCell ref="O37:P37"/>
    <mergeCell ref="L103:M103"/>
    <mergeCell ref="C104:E104"/>
    <mergeCell ref="I113:J113"/>
    <mergeCell ref="L113:M113"/>
    <mergeCell ref="O113:P113"/>
    <mergeCell ref="I117:P117"/>
    <mergeCell ref="C53:E53"/>
    <mergeCell ref="C54:P54"/>
    <mergeCell ref="F61:P61"/>
    <mergeCell ref="F62:G62"/>
    <mergeCell ref="L58:M58"/>
    <mergeCell ref="C62:E62"/>
    <mergeCell ref="L56:M56"/>
    <mergeCell ref="F57:P57"/>
    <mergeCell ref="C91:E91"/>
    <mergeCell ref="C76:E76"/>
    <mergeCell ref="C73:E73"/>
    <mergeCell ref="F64:G64"/>
    <mergeCell ref="I64:J64"/>
    <mergeCell ref="L64:M64"/>
    <mergeCell ref="F66:G66"/>
    <mergeCell ref="C71:P72"/>
    <mergeCell ref="C75:E75"/>
    <mergeCell ref="F63:P63"/>
    <mergeCell ref="A34:A35"/>
    <mergeCell ref="B34:B35"/>
    <mergeCell ref="C34:P35"/>
    <mergeCell ref="A69:A70"/>
    <mergeCell ref="B69:B70"/>
    <mergeCell ref="C69:P70"/>
    <mergeCell ref="A81:A82"/>
    <mergeCell ref="B81:B82"/>
    <mergeCell ref="C81:P82"/>
    <mergeCell ref="C59:E59"/>
    <mergeCell ref="D61:E61"/>
    <mergeCell ref="I62:J62"/>
    <mergeCell ref="L62:M62"/>
    <mergeCell ref="O62:P62"/>
    <mergeCell ref="D63:E63"/>
    <mergeCell ref="O80:P80"/>
    <mergeCell ref="C43:E43"/>
    <mergeCell ref="C36:E36"/>
    <mergeCell ref="F36:P36"/>
    <mergeCell ref="C37:E37"/>
    <mergeCell ref="C64:E64"/>
    <mergeCell ref="C65:E65"/>
    <mergeCell ref="C66:E66"/>
    <mergeCell ref="C46:P48"/>
  </mergeCells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E5DA-B00F-446E-BA54-F42CF4065059}">
  <sheetPr>
    <pageSetUpPr fitToPage="1"/>
  </sheetPr>
  <dimension ref="B1:F129"/>
  <sheetViews>
    <sheetView topLeftCell="A37" zoomScale="85" zoomScaleNormal="85" workbookViewId="0">
      <selection activeCell="D68" sqref="D68"/>
    </sheetView>
  </sheetViews>
  <sheetFormatPr defaultRowHeight="12.75" x14ac:dyDescent="0.2"/>
  <cols>
    <col min="1" max="1" width="9.140625" style="57"/>
    <col min="2" max="2" width="15.7109375" style="57" customWidth="1"/>
    <col min="3" max="3" width="84" style="57" customWidth="1"/>
    <col min="4" max="4" width="44.28515625" style="57" customWidth="1"/>
    <col min="5" max="5" width="16.7109375" style="112" customWidth="1"/>
    <col min="6" max="16384" width="9.140625" style="57"/>
  </cols>
  <sheetData>
    <row r="1" spans="2:5" ht="15.75" x14ac:dyDescent="0.2">
      <c r="B1" s="299" t="s">
        <v>384</v>
      </c>
      <c r="C1" s="299"/>
      <c r="D1" s="299"/>
      <c r="E1" s="299"/>
    </row>
    <row r="2" spans="2:5" ht="15.75" customHeight="1" x14ac:dyDescent="0.2">
      <c r="B2" s="300" t="s">
        <v>385</v>
      </c>
      <c r="C2" s="300"/>
      <c r="D2" s="300"/>
      <c r="E2" s="300"/>
    </row>
    <row r="3" spans="2:5" s="59" customFormat="1" ht="47.25" x14ac:dyDescent="0.2">
      <c r="B3" s="58" t="s">
        <v>134</v>
      </c>
      <c r="C3" s="58" t="s">
        <v>135</v>
      </c>
      <c r="D3" s="58" t="s">
        <v>136</v>
      </c>
      <c r="E3" s="58" t="s">
        <v>137</v>
      </c>
    </row>
    <row r="4" spans="2:5" ht="15.75" x14ac:dyDescent="0.2">
      <c r="B4" s="127" t="s">
        <v>138</v>
      </c>
      <c r="C4" s="128" t="s">
        <v>139</v>
      </c>
      <c r="D4" s="128" t="s">
        <v>140</v>
      </c>
      <c r="E4" s="128">
        <v>3</v>
      </c>
    </row>
    <row r="5" spans="2:5" ht="15.75" x14ac:dyDescent="0.2">
      <c r="B5" s="127" t="s">
        <v>141</v>
      </c>
      <c r="C5" s="128" t="s">
        <v>142</v>
      </c>
      <c r="D5" s="128" t="s">
        <v>143</v>
      </c>
      <c r="E5" s="128">
        <v>2</v>
      </c>
    </row>
    <row r="6" spans="2:5" ht="15.75" x14ac:dyDescent="0.2">
      <c r="B6" s="127" t="s">
        <v>144</v>
      </c>
      <c r="C6" s="128" t="s">
        <v>145</v>
      </c>
      <c r="D6" s="128" t="s">
        <v>143</v>
      </c>
      <c r="E6" s="128">
        <v>4</v>
      </c>
    </row>
    <row r="7" spans="2:5" ht="15.75" x14ac:dyDescent="0.2">
      <c r="B7" s="127" t="s">
        <v>146</v>
      </c>
      <c r="C7" s="128" t="s">
        <v>147</v>
      </c>
      <c r="D7" s="128" t="s">
        <v>143</v>
      </c>
      <c r="E7" s="128">
        <v>3</v>
      </c>
    </row>
    <row r="8" spans="2:5" ht="15.75" x14ac:dyDescent="0.2">
      <c r="B8" s="127" t="s">
        <v>148</v>
      </c>
      <c r="C8" s="128" t="s">
        <v>149</v>
      </c>
      <c r="D8" s="128" t="s">
        <v>143</v>
      </c>
      <c r="E8" s="128">
        <v>5</v>
      </c>
    </row>
    <row r="9" spans="2:5" ht="15.75" x14ac:dyDescent="0.2">
      <c r="B9" s="127" t="s">
        <v>159</v>
      </c>
      <c r="C9" s="128" t="s">
        <v>160</v>
      </c>
      <c r="D9" s="128" t="s">
        <v>152</v>
      </c>
      <c r="E9" s="128">
        <v>2</v>
      </c>
    </row>
    <row r="10" spans="2:5" ht="15.75" x14ac:dyDescent="0.2">
      <c r="B10" s="127" t="s">
        <v>161</v>
      </c>
      <c r="C10" s="128" t="s">
        <v>162</v>
      </c>
      <c r="D10" s="128" t="s">
        <v>152</v>
      </c>
      <c r="E10" s="128">
        <v>5</v>
      </c>
    </row>
    <row r="11" spans="2:5" ht="15.75" x14ac:dyDescent="0.2">
      <c r="B11" s="127" t="s">
        <v>150</v>
      </c>
      <c r="C11" s="128" t="s">
        <v>151</v>
      </c>
      <c r="D11" s="128" t="s">
        <v>152</v>
      </c>
      <c r="E11" s="128">
        <v>8</v>
      </c>
    </row>
    <row r="12" spans="2:5" ht="15.75" x14ac:dyDescent="0.2">
      <c r="B12" s="127" t="s">
        <v>153</v>
      </c>
      <c r="C12" s="128" t="s">
        <v>154</v>
      </c>
      <c r="D12" s="128" t="s">
        <v>152</v>
      </c>
      <c r="E12" s="128">
        <v>2</v>
      </c>
    </row>
    <row r="13" spans="2:5" ht="15.75" x14ac:dyDescent="0.2">
      <c r="B13" s="127" t="s">
        <v>155</v>
      </c>
      <c r="C13" s="128" t="s">
        <v>156</v>
      </c>
      <c r="D13" s="128" t="s">
        <v>152</v>
      </c>
      <c r="E13" s="128">
        <v>6</v>
      </c>
    </row>
    <row r="14" spans="2:5" ht="15.75" x14ac:dyDescent="0.2">
      <c r="B14" s="127" t="s">
        <v>157</v>
      </c>
      <c r="C14" s="128" t="s">
        <v>158</v>
      </c>
      <c r="D14" s="128" t="s">
        <v>152</v>
      </c>
      <c r="E14" s="128">
        <v>6</v>
      </c>
    </row>
    <row r="15" spans="2:5" ht="15.75" x14ac:dyDescent="0.2">
      <c r="B15" s="127" t="s">
        <v>163</v>
      </c>
      <c r="C15" s="128" t="s">
        <v>164</v>
      </c>
      <c r="D15" s="128" t="s">
        <v>152</v>
      </c>
      <c r="E15" s="128">
        <v>1</v>
      </c>
    </row>
    <row r="16" spans="2:5" ht="15.75" x14ac:dyDescent="0.25">
      <c r="B16" s="61" t="s">
        <v>165</v>
      </c>
      <c r="C16" s="60" t="s">
        <v>166</v>
      </c>
      <c r="D16" s="62" t="s">
        <v>143</v>
      </c>
      <c r="E16" s="60">
        <v>2</v>
      </c>
    </row>
    <row r="17" spans="2:5" s="59" customFormat="1" ht="15.75" x14ac:dyDescent="0.25">
      <c r="B17" s="64"/>
      <c r="C17" s="65"/>
      <c r="D17" s="66" t="s">
        <v>167</v>
      </c>
      <c r="E17" s="63">
        <f>SUM(E4:E16)</f>
        <v>49</v>
      </c>
    </row>
    <row r="18" spans="2:5" ht="47.25" x14ac:dyDescent="0.2">
      <c r="B18" s="58" t="s">
        <v>134</v>
      </c>
      <c r="C18" s="58" t="s">
        <v>168</v>
      </c>
      <c r="D18" s="58" t="s">
        <v>136</v>
      </c>
      <c r="E18" s="58" t="s">
        <v>137</v>
      </c>
    </row>
    <row r="19" spans="2:5" ht="18" customHeight="1" x14ac:dyDescent="0.2">
      <c r="B19" s="68" t="s">
        <v>169</v>
      </c>
      <c r="C19" s="69" t="s">
        <v>170</v>
      </c>
      <c r="D19" s="69" t="s">
        <v>152</v>
      </c>
      <c r="E19" s="69">
        <v>6</v>
      </c>
    </row>
    <row r="20" spans="2:5" ht="15.75" x14ac:dyDescent="0.2">
      <c r="B20" s="68" t="s">
        <v>171</v>
      </c>
      <c r="C20" s="69" t="s">
        <v>172</v>
      </c>
      <c r="D20" s="69" t="s">
        <v>173</v>
      </c>
      <c r="E20" s="69">
        <v>8</v>
      </c>
    </row>
    <row r="21" spans="2:5" ht="15.75" x14ac:dyDescent="0.2">
      <c r="B21" s="68" t="s">
        <v>174</v>
      </c>
      <c r="C21" s="69" t="s">
        <v>175</v>
      </c>
      <c r="D21" s="69" t="s">
        <v>173</v>
      </c>
      <c r="E21" s="69">
        <v>6</v>
      </c>
    </row>
    <row r="22" spans="2:5" ht="15.75" x14ac:dyDescent="0.2">
      <c r="B22" s="68" t="s">
        <v>176</v>
      </c>
      <c r="C22" s="69" t="s">
        <v>177</v>
      </c>
      <c r="D22" s="67" t="s">
        <v>143</v>
      </c>
      <c r="E22" s="69">
        <v>5</v>
      </c>
    </row>
    <row r="23" spans="2:5" ht="15.75" x14ac:dyDescent="0.2">
      <c r="B23" s="68" t="s">
        <v>178</v>
      </c>
      <c r="C23" s="69" t="s">
        <v>179</v>
      </c>
      <c r="D23" s="67" t="s">
        <v>143</v>
      </c>
      <c r="E23" s="69">
        <v>2</v>
      </c>
    </row>
    <row r="24" spans="2:5" ht="15.75" x14ac:dyDescent="0.2">
      <c r="B24" s="68" t="s">
        <v>180</v>
      </c>
      <c r="C24" s="69" t="s">
        <v>181</v>
      </c>
      <c r="D24" s="67" t="s">
        <v>182</v>
      </c>
      <c r="E24" s="69">
        <v>8</v>
      </c>
    </row>
    <row r="25" spans="2:5" ht="15.75" x14ac:dyDescent="0.2">
      <c r="B25" s="68" t="s">
        <v>183</v>
      </c>
      <c r="C25" s="69" t="s">
        <v>184</v>
      </c>
      <c r="D25" s="67" t="s">
        <v>185</v>
      </c>
      <c r="E25" s="69">
        <v>4</v>
      </c>
    </row>
    <row r="26" spans="2:5" ht="15.75" x14ac:dyDescent="0.2">
      <c r="B26" s="68" t="s">
        <v>186</v>
      </c>
      <c r="C26" s="69" t="s">
        <v>187</v>
      </c>
      <c r="D26" s="67" t="s">
        <v>185</v>
      </c>
      <c r="E26" s="69">
        <v>4</v>
      </c>
    </row>
    <row r="27" spans="2:5" ht="15.75" x14ac:dyDescent="0.2">
      <c r="B27" s="68" t="s">
        <v>188</v>
      </c>
      <c r="C27" s="69" t="s">
        <v>189</v>
      </c>
      <c r="D27" s="67" t="s">
        <v>185</v>
      </c>
      <c r="E27" s="69">
        <v>1</v>
      </c>
    </row>
    <row r="28" spans="2:5" ht="15.75" x14ac:dyDescent="0.25">
      <c r="B28" s="61" t="s">
        <v>190</v>
      </c>
      <c r="C28" s="70" t="s">
        <v>191</v>
      </c>
      <c r="D28" s="62" t="s">
        <v>143</v>
      </c>
      <c r="E28" s="70">
        <v>2</v>
      </c>
    </row>
    <row r="29" spans="2:5" s="59" customFormat="1" ht="15.75" x14ac:dyDescent="0.25">
      <c r="B29" s="64"/>
      <c r="C29" s="71"/>
      <c r="D29" s="66" t="s">
        <v>167</v>
      </c>
      <c r="E29" s="72">
        <f>SUM(E19:E28)</f>
        <v>46</v>
      </c>
    </row>
    <row r="30" spans="2:5" ht="47.25" x14ac:dyDescent="0.2">
      <c r="B30" s="58" t="s">
        <v>134</v>
      </c>
      <c r="C30" s="58" t="s">
        <v>192</v>
      </c>
      <c r="D30" s="58" t="s">
        <v>136</v>
      </c>
      <c r="E30" s="58" t="s">
        <v>137</v>
      </c>
    </row>
    <row r="31" spans="2:5" ht="15.75" x14ac:dyDescent="0.25">
      <c r="B31" s="74" t="s">
        <v>193</v>
      </c>
      <c r="C31" s="73" t="s">
        <v>194</v>
      </c>
      <c r="D31" s="75" t="s">
        <v>140</v>
      </c>
      <c r="E31" s="73">
        <v>4</v>
      </c>
    </row>
    <row r="32" spans="2:5" ht="15.75" x14ac:dyDescent="0.25">
      <c r="B32" s="74" t="s">
        <v>195</v>
      </c>
      <c r="C32" s="73" t="s">
        <v>196</v>
      </c>
      <c r="D32" s="75" t="s">
        <v>140</v>
      </c>
      <c r="E32" s="73">
        <v>4</v>
      </c>
    </row>
    <row r="33" spans="2:6" ht="15.75" x14ac:dyDescent="0.25">
      <c r="B33" s="74" t="s">
        <v>197</v>
      </c>
      <c r="C33" s="73" t="s">
        <v>198</v>
      </c>
      <c r="D33" s="75" t="s">
        <v>140</v>
      </c>
      <c r="E33" s="73">
        <v>6</v>
      </c>
    </row>
    <row r="34" spans="2:6" ht="15.75" x14ac:dyDescent="0.25">
      <c r="B34" s="74" t="s">
        <v>199</v>
      </c>
      <c r="C34" s="73" t="s">
        <v>200</v>
      </c>
      <c r="D34" s="75" t="s">
        <v>140</v>
      </c>
      <c r="E34" s="73">
        <v>4</v>
      </c>
    </row>
    <row r="35" spans="2:6" ht="15.75" x14ac:dyDescent="0.25">
      <c r="B35" s="74" t="s">
        <v>201</v>
      </c>
      <c r="C35" s="73" t="s">
        <v>202</v>
      </c>
      <c r="D35" s="75" t="s">
        <v>225</v>
      </c>
      <c r="E35" s="73">
        <v>4</v>
      </c>
    </row>
    <row r="36" spans="2:6" ht="15.75" x14ac:dyDescent="0.25">
      <c r="B36" s="74" t="s">
        <v>203</v>
      </c>
      <c r="C36" s="73" t="s">
        <v>204</v>
      </c>
      <c r="D36" s="75" t="s">
        <v>225</v>
      </c>
      <c r="E36" s="73">
        <v>8</v>
      </c>
    </row>
    <row r="37" spans="2:6" ht="15.75" x14ac:dyDescent="0.25">
      <c r="B37" s="74" t="s">
        <v>205</v>
      </c>
      <c r="C37" s="73" t="s">
        <v>206</v>
      </c>
      <c r="D37" s="73" t="s">
        <v>256</v>
      </c>
      <c r="E37" s="73">
        <v>4</v>
      </c>
    </row>
    <row r="38" spans="2:6" ht="15.75" x14ac:dyDescent="0.25">
      <c r="B38" s="74" t="s">
        <v>207</v>
      </c>
      <c r="C38" s="73" t="s">
        <v>208</v>
      </c>
      <c r="D38" s="75" t="s">
        <v>140</v>
      </c>
      <c r="E38" s="73">
        <v>4</v>
      </c>
    </row>
    <row r="39" spans="2:6" ht="15.75" x14ac:dyDescent="0.25">
      <c r="B39" s="74" t="s">
        <v>211</v>
      </c>
      <c r="C39" s="73" t="s">
        <v>212</v>
      </c>
      <c r="D39" s="73" t="s">
        <v>213</v>
      </c>
      <c r="E39" s="73">
        <v>4</v>
      </c>
    </row>
    <row r="40" spans="2:6" ht="15.75" x14ac:dyDescent="0.25">
      <c r="B40" s="74" t="s">
        <v>214</v>
      </c>
      <c r="C40" s="73" t="s">
        <v>215</v>
      </c>
      <c r="D40" s="73" t="s">
        <v>256</v>
      </c>
      <c r="E40" s="73">
        <v>7</v>
      </c>
    </row>
    <row r="41" spans="2:6" ht="15.75" x14ac:dyDescent="0.25">
      <c r="B41" s="74" t="s">
        <v>216</v>
      </c>
      <c r="C41" s="73" t="s">
        <v>217</v>
      </c>
      <c r="D41" s="73" t="s">
        <v>440</v>
      </c>
      <c r="E41" s="73">
        <v>7</v>
      </c>
    </row>
    <row r="42" spans="2:6" ht="15.75" x14ac:dyDescent="0.25">
      <c r="B42" s="74" t="s">
        <v>209</v>
      </c>
      <c r="C42" s="73" t="s">
        <v>210</v>
      </c>
      <c r="D42" s="75" t="s">
        <v>140</v>
      </c>
      <c r="E42" s="73">
        <v>4</v>
      </c>
    </row>
    <row r="43" spans="2:6" s="59" customFormat="1" ht="15.75" x14ac:dyDescent="0.25">
      <c r="B43" s="62" t="s">
        <v>218</v>
      </c>
      <c r="C43" s="60" t="s">
        <v>219</v>
      </c>
      <c r="D43" s="62" t="s">
        <v>140</v>
      </c>
      <c r="E43" s="60">
        <v>2</v>
      </c>
      <c r="F43" s="57"/>
    </row>
    <row r="44" spans="2:6" ht="15.75" x14ac:dyDescent="0.25">
      <c r="B44" s="76"/>
      <c r="C44" s="65"/>
      <c r="D44" s="66" t="s">
        <v>167</v>
      </c>
      <c r="E44" s="63">
        <f>SUM(E31:E43)</f>
        <v>62</v>
      </c>
    </row>
    <row r="45" spans="2:6" ht="47.25" x14ac:dyDescent="0.2">
      <c r="B45" s="58" t="s">
        <v>134</v>
      </c>
      <c r="C45" s="58" t="s">
        <v>220</v>
      </c>
      <c r="D45" s="58" t="s">
        <v>136</v>
      </c>
      <c r="E45" s="58" t="s">
        <v>137</v>
      </c>
    </row>
    <row r="46" spans="2:6" ht="15.75" x14ac:dyDescent="0.25">
      <c r="B46" s="78" t="s">
        <v>221</v>
      </c>
      <c r="C46" s="77" t="s">
        <v>222</v>
      </c>
      <c r="D46" s="77" t="s">
        <v>225</v>
      </c>
      <c r="E46" s="77">
        <v>10</v>
      </c>
    </row>
    <row r="47" spans="2:6" ht="15.75" x14ac:dyDescent="0.25">
      <c r="B47" s="78" t="s">
        <v>223</v>
      </c>
      <c r="C47" s="77" t="s">
        <v>224</v>
      </c>
      <c r="D47" s="77" t="s">
        <v>225</v>
      </c>
      <c r="E47" s="77">
        <v>2</v>
      </c>
    </row>
    <row r="48" spans="2:6" ht="15.75" x14ac:dyDescent="0.25">
      <c r="B48" s="78" t="s">
        <v>226</v>
      </c>
      <c r="C48" s="77" t="s">
        <v>227</v>
      </c>
      <c r="D48" s="77" t="s">
        <v>225</v>
      </c>
      <c r="E48" s="77">
        <v>4</v>
      </c>
    </row>
    <row r="49" spans="2:5" ht="15.75" x14ac:dyDescent="0.25">
      <c r="B49" s="78" t="s">
        <v>228</v>
      </c>
      <c r="C49" s="77" t="s">
        <v>229</v>
      </c>
      <c r="D49" s="77" t="s">
        <v>225</v>
      </c>
      <c r="E49" s="77">
        <v>4</v>
      </c>
    </row>
    <row r="50" spans="2:5" ht="15.75" x14ac:dyDescent="0.25">
      <c r="B50" s="78" t="s">
        <v>230</v>
      </c>
      <c r="C50" s="77" t="s">
        <v>231</v>
      </c>
      <c r="D50" s="77" t="s">
        <v>140</v>
      </c>
      <c r="E50" s="77">
        <v>12</v>
      </c>
    </row>
    <row r="51" spans="2:5" ht="15.75" x14ac:dyDescent="0.25">
      <c r="B51" s="78" t="s">
        <v>240</v>
      </c>
      <c r="C51" s="77" t="s">
        <v>241</v>
      </c>
      <c r="D51" s="77" t="s">
        <v>140</v>
      </c>
      <c r="E51" s="77">
        <v>6</v>
      </c>
    </row>
    <row r="52" spans="2:5" ht="15.75" x14ac:dyDescent="0.25">
      <c r="B52" s="78" t="s">
        <v>232</v>
      </c>
      <c r="C52" s="77" t="s">
        <v>233</v>
      </c>
      <c r="D52" s="77" t="s">
        <v>441</v>
      </c>
      <c r="E52" s="77">
        <v>5</v>
      </c>
    </row>
    <row r="53" spans="2:5" ht="15.75" x14ac:dyDescent="0.25">
      <c r="B53" s="78" t="s">
        <v>234</v>
      </c>
      <c r="C53" s="77" t="s">
        <v>235</v>
      </c>
      <c r="D53" s="77" t="s">
        <v>441</v>
      </c>
      <c r="E53" s="77">
        <v>2</v>
      </c>
    </row>
    <row r="54" spans="2:5" ht="15.75" x14ac:dyDescent="0.25">
      <c r="B54" s="78" t="s">
        <v>236</v>
      </c>
      <c r="C54" s="77" t="s">
        <v>237</v>
      </c>
      <c r="D54" s="77" t="s">
        <v>140</v>
      </c>
      <c r="E54" s="77">
        <v>2</v>
      </c>
    </row>
    <row r="55" spans="2:5" ht="15.75" x14ac:dyDescent="0.25">
      <c r="B55" s="78" t="s">
        <v>238</v>
      </c>
      <c r="C55" s="77" t="s">
        <v>239</v>
      </c>
      <c r="D55" s="77" t="s">
        <v>140</v>
      </c>
      <c r="E55" s="77">
        <v>2</v>
      </c>
    </row>
    <row r="56" spans="2:5" ht="15.75" x14ac:dyDescent="0.25">
      <c r="B56" s="78" t="s">
        <v>242</v>
      </c>
      <c r="C56" s="77" t="s">
        <v>243</v>
      </c>
      <c r="D56" s="77" t="s">
        <v>140</v>
      </c>
      <c r="E56" s="77">
        <v>3</v>
      </c>
    </row>
    <row r="57" spans="2:5" ht="15.75" x14ac:dyDescent="0.25">
      <c r="B57" s="78" t="s">
        <v>244</v>
      </c>
      <c r="C57" s="77" t="s">
        <v>245</v>
      </c>
      <c r="D57" s="77" t="s">
        <v>140</v>
      </c>
      <c r="E57" s="77">
        <v>4</v>
      </c>
    </row>
    <row r="58" spans="2:5" s="59" customFormat="1" ht="15.75" x14ac:dyDescent="0.25">
      <c r="B58" s="62" t="s">
        <v>246</v>
      </c>
      <c r="C58" s="60" t="s">
        <v>247</v>
      </c>
      <c r="D58" s="62" t="s">
        <v>140</v>
      </c>
      <c r="E58" s="60">
        <v>2</v>
      </c>
    </row>
    <row r="59" spans="2:5" ht="15.75" x14ac:dyDescent="0.25">
      <c r="B59" s="79"/>
      <c r="C59" s="80"/>
      <c r="D59" s="66" t="s">
        <v>167</v>
      </c>
      <c r="E59" s="63">
        <f>SUM(E46:E58)</f>
        <v>58</v>
      </c>
    </row>
    <row r="60" spans="2:5" ht="47.25" x14ac:dyDescent="0.2">
      <c r="B60" s="58" t="s">
        <v>134</v>
      </c>
      <c r="C60" s="58" t="s">
        <v>248</v>
      </c>
      <c r="D60" s="58" t="s">
        <v>136</v>
      </c>
      <c r="E60" s="58" t="s">
        <v>137</v>
      </c>
    </row>
    <row r="61" spans="2:5" ht="15.75" x14ac:dyDescent="0.25">
      <c r="B61" s="82" t="s">
        <v>249</v>
      </c>
      <c r="C61" s="81" t="s">
        <v>250</v>
      </c>
      <c r="D61" s="81" t="s">
        <v>251</v>
      </c>
      <c r="E61" s="81">
        <v>4</v>
      </c>
    </row>
    <row r="62" spans="2:5" ht="15.75" x14ac:dyDescent="0.25">
      <c r="B62" s="82" t="s">
        <v>252</v>
      </c>
      <c r="C62" s="81" t="s">
        <v>253</v>
      </c>
      <c r="D62" s="81" t="s">
        <v>251</v>
      </c>
      <c r="E62" s="81">
        <v>6</v>
      </c>
    </row>
    <row r="63" spans="2:5" ht="17.25" customHeight="1" x14ac:dyDescent="0.25">
      <c r="B63" s="82" t="s">
        <v>254</v>
      </c>
      <c r="C63" s="81" t="s">
        <v>255</v>
      </c>
      <c r="D63" s="81" t="s">
        <v>256</v>
      </c>
      <c r="E63" s="81">
        <v>4</v>
      </c>
    </row>
    <row r="64" spans="2:5" ht="15.75" x14ac:dyDescent="0.25">
      <c r="B64" s="82" t="s">
        <v>257</v>
      </c>
      <c r="C64" s="81" t="s">
        <v>258</v>
      </c>
      <c r="D64" s="81" t="s">
        <v>256</v>
      </c>
      <c r="E64" s="81">
        <v>6</v>
      </c>
    </row>
    <row r="65" spans="2:5" ht="30" x14ac:dyDescent="0.25">
      <c r="B65" s="82" t="s">
        <v>259</v>
      </c>
      <c r="C65" s="84" t="s">
        <v>260</v>
      </c>
      <c r="D65" s="83" t="s">
        <v>256</v>
      </c>
      <c r="E65" s="83">
        <v>4</v>
      </c>
    </row>
    <row r="66" spans="2:5" ht="30" x14ac:dyDescent="0.2">
      <c r="B66" s="85" t="s">
        <v>261</v>
      </c>
      <c r="C66" s="83" t="s">
        <v>262</v>
      </c>
      <c r="D66" s="83" t="s">
        <v>251</v>
      </c>
      <c r="E66" s="83">
        <v>8</v>
      </c>
    </row>
    <row r="67" spans="2:5" ht="15.75" x14ac:dyDescent="0.25">
      <c r="B67" s="82" t="s">
        <v>263</v>
      </c>
      <c r="C67" s="81" t="s">
        <v>264</v>
      </c>
      <c r="D67" s="83" t="s">
        <v>256</v>
      </c>
      <c r="E67" s="81">
        <v>8</v>
      </c>
    </row>
    <row r="68" spans="2:5" ht="15.75" x14ac:dyDescent="0.25">
      <c r="B68" s="82" t="s">
        <v>265</v>
      </c>
      <c r="C68" s="81" t="s">
        <v>266</v>
      </c>
      <c r="D68" s="81" t="s">
        <v>269</v>
      </c>
      <c r="E68" s="81">
        <v>8</v>
      </c>
    </row>
    <row r="69" spans="2:5" ht="15.75" x14ac:dyDescent="0.25">
      <c r="B69" s="82" t="s">
        <v>267</v>
      </c>
      <c r="C69" s="81" t="s">
        <v>268</v>
      </c>
      <c r="D69" s="81" t="s">
        <v>269</v>
      </c>
      <c r="E69" s="81">
        <v>6</v>
      </c>
    </row>
    <row r="70" spans="2:5" ht="15.75" x14ac:dyDescent="0.25">
      <c r="B70" s="82" t="s">
        <v>270</v>
      </c>
      <c r="C70" s="81" t="s">
        <v>271</v>
      </c>
      <c r="D70" s="81" t="s">
        <v>269</v>
      </c>
      <c r="E70" s="81">
        <v>4</v>
      </c>
    </row>
    <row r="71" spans="2:5" ht="15.75" x14ac:dyDescent="0.25">
      <c r="B71" s="82" t="s">
        <v>272</v>
      </c>
      <c r="C71" s="81" t="s">
        <v>273</v>
      </c>
      <c r="D71" s="81" t="s">
        <v>256</v>
      </c>
      <c r="E71" s="81">
        <v>4</v>
      </c>
    </row>
    <row r="72" spans="2:5" s="59" customFormat="1" ht="15.75" x14ac:dyDescent="0.25">
      <c r="B72" s="62" t="s">
        <v>274</v>
      </c>
      <c r="C72" s="60" t="s">
        <v>275</v>
      </c>
      <c r="D72" s="62" t="s">
        <v>256</v>
      </c>
      <c r="E72" s="60">
        <v>2</v>
      </c>
    </row>
    <row r="73" spans="2:5" ht="15.75" x14ac:dyDescent="0.25">
      <c r="B73" s="76"/>
      <c r="C73" s="65"/>
      <c r="D73" s="66" t="s">
        <v>167</v>
      </c>
      <c r="E73" s="63">
        <f>SUM(E61:E72)</f>
        <v>64</v>
      </c>
    </row>
    <row r="74" spans="2:5" ht="47.25" x14ac:dyDescent="0.2">
      <c r="B74" s="58" t="s">
        <v>134</v>
      </c>
      <c r="C74" s="58" t="s">
        <v>276</v>
      </c>
      <c r="D74" s="58" t="s">
        <v>136</v>
      </c>
      <c r="E74" s="58" t="s">
        <v>137</v>
      </c>
    </row>
    <row r="75" spans="2:5" ht="15" x14ac:dyDescent="0.2">
      <c r="B75" s="73" t="s">
        <v>277</v>
      </c>
      <c r="C75" s="86" t="s">
        <v>278</v>
      </c>
      <c r="D75" s="73" t="s">
        <v>447</v>
      </c>
      <c r="E75" s="73">
        <v>11</v>
      </c>
    </row>
    <row r="76" spans="2:5" ht="15" x14ac:dyDescent="0.2">
      <c r="B76" s="73" t="s">
        <v>279</v>
      </c>
      <c r="C76" s="86" t="s">
        <v>280</v>
      </c>
      <c r="D76" s="73" t="s">
        <v>447</v>
      </c>
      <c r="E76" s="73">
        <v>11</v>
      </c>
    </row>
    <row r="77" spans="2:5" ht="33" customHeight="1" x14ac:dyDescent="0.2">
      <c r="B77" s="73" t="s">
        <v>281</v>
      </c>
      <c r="C77" s="86" t="s">
        <v>282</v>
      </c>
      <c r="D77" s="73" t="s">
        <v>447</v>
      </c>
      <c r="E77" s="73">
        <v>22</v>
      </c>
    </row>
    <row r="78" spans="2:5" ht="15" x14ac:dyDescent="0.2">
      <c r="B78" s="73" t="s">
        <v>283</v>
      </c>
      <c r="C78" s="86" t="s">
        <v>284</v>
      </c>
      <c r="D78" s="73" t="s">
        <v>447</v>
      </c>
      <c r="E78" s="73">
        <v>11</v>
      </c>
    </row>
    <row r="79" spans="2:5" s="59" customFormat="1" ht="15" x14ac:dyDescent="0.2">
      <c r="B79" s="87" t="s">
        <v>285</v>
      </c>
      <c r="C79" s="88" t="s">
        <v>286</v>
      </c>
      <c r="D79" s="73" t="s">
        <v>447</v>
      </c>
      <c r="E79" s="87">
        <v>22</v>
      </c>
    </row>
    <row r="80" spans="2:5" ht="15.75" x14ac:dyDescent="0.25">
      <c r="B80" s="76"/>
      <c r="C80" s="65"/>
      <c r="D80" s="66" t="s">
        <v>167</v>
      </c>
      <c r="E80" s="63">
        <f>SUM(E75:E79)</f>
        <v>77</v>
      </c>
    </row>
    <row r="81" spans="2:5" ht="47.25" x14ac:dyDescent="0.2">
      <c r="B81" s="58" t="s">
        <v>134</v>
      </c>
      <c r="C81" s="58" t="s">
        <v>287</v>
      </c>
      <c r="D81" s="58" t="s">
        <v>136</v>
      </c>
      <c r="E81" s="58" t="s">
        <v>137</v>
      </c>
    </row>
    <row r="82" spans="2:5" ht="15.75" x14ac:dyDescent="0.25">
      <c r="B82" s="90" t="s">
        <v>307</v>
      </c>
      <c r="C82" s="89" t="s">
        <v>308</v>
      </c>
      <c r="D82" s="89" t="s">
        <v>290</v>
      </c>
      <c r="E82" s="89">
        <v>4</v>
      </c>
    </row>
    <row r="83" spans="2:5" ht="15.75" x14ac:dyDescent="0.25">
      <c r="B83" s="90" t="s">
        <v>288</v>
      </c>
      <c r="C83" s="89" t="s">
        <v>289</v>
      </c>
      <c r="D83" s="89" t="s">
        <v>290</v>
      </c>
      <c r="E83" s="89">
        <v>8</v>
      </c>
    </row>
    <row r="84" spans="2:5" ht="15.75" x14ac:dyDescent="0.25">
      <c r="B84" s="90" t="s">
        <v>297</v>
      </c>
      <c r="C84" s="89" t="s">
        <v>298</v>
      </c>
      <c r="D84" s="89" t="s">
        <v>143</v>
      </c>
      <c r="E84" s="89">
        <v>4</v>
      </c>
    </row>
    <row r="85" spans="2:5" ht="15.75" x14ac:dyDescent="0.25">
      <c r="B85" s="90" t="s">
        <v>299</v>
      </c>
      <c r="C85" s="89" t="s">
        <v>300</v>
      </c>
      <c r="D85" s="89" t="s">
        <v>143</v>
      </c>
      <c r="E85" s="89">
        <v>4</v>
      </c>
    </row>
    <row r="86" spans="2:5" ht="15.75" x14ac:dyDescent="0.25">
      <c r="B86" s="90" t="s">
        <v>291</v>
      </c>
      <c r="C86" s="89" t="s">
        <v>292</v>
      </c>
      <c r="D86" s="89" t="s">
        <v>290</v>
      </c>
      <c r="E86" s="89">
        <v>16</v>
      </c>
    </row>
    <row r="87" spans="2:5" ht="15.75" x14ac:dyDescent="0.25">
      <c r="B87" s="90" t="s">
        <v>293</v>
      </c>
      <c r="C87" s="89" t="s">
        <v>294</v>
      </c>
      <c r="D87" s="89" t="s">
        <v>143</v>
      </c>
      <c r="E87" s="89">
        <v>6</v>
      </c>
    </row>
    <row r="88" spans="2:5" ht="15.75" x14ac:dyDescent="0.25">
      <c r="B88" s="90" t="s">
        <v>295</v>
      </c>
      <c r="C88" s="89" t="s">
        <v>296</v>
      </c>
      <c r="D88" s="89" t="s">
        <v>290</v>
      </c>
      <c r="E88" s="89">
        <v>4</v>
      </c>
    </row>
    <row r="89" spans="2:5" ht="15.75" x14ac:dyDescent="0.25">
      <c r="B89" s="90" t="s">
        <v>301</v>
      </c>
      <c r="C89" s="89" t="s">
        <v>302</v>
      </c>
      <c r="D89" s="89" t="s">
        <v>256</v>
      </c>
      <c r="E89" s="89">
        <v>2</v>
      </c>
    </row>
    <row r="90" spans="2:5" ht="15.75" x14ac:dyDescent="0.25">
      <c r="B90" s="90" t="s">
        <v>303</v>
      </c>
      <c r="C90" s="89" t="s">
        <v>304</v>
      </c>
      <c r="D90" s="89" t="s">
        <v>256</v>
      </c>
      <c r="E90" s="89">
        <v>2</v>
      </c>
    </row>
    <row r="91" spans="2:5" ht="15.75" x14ac:dyDescent="0.25">
      <c r="B91" s="90" t="s">
        <v>305</v>
      </c>
      <c r="C91" s="89" t="s">
        <v>306</v>
      </c>
      <c r="D91" s="89" t="s">
        <v>143</v>
      </c>
      <c r="E91" s="89">
        <v>18</v>
      </c>
    </row>
    <row r="92" spans="2:5" s="59" customFormat="1" ht="15.75" x14ac:dyDescent="0.25">
      <c r="B92" s="62" t="s">
        <v>309</v>
      </c>
      <c r="C92" s="60" t="s">
        <v>219</v>
      </c>
      <c r="D92" s="62" t="s">
        <v>143</v>
      </c>
      <c r="E92" s="60">
        <v>2</v>
      </c>
    </row>
    <row r="93" spans="2:5" ht="15.75" x14ac:dyDescent="0.25">
      <c r="B93" s="76"/>
      <c r="C93" s="65"/>
      <c r="D93" s="66" t="s">
        <v>167</v>
      </c>
      <c r="E93" s="63">
        <f>SUM(E82:E92)</f>
        <v>70</v>
      </c>
    </row>
    <row r="94" spans="2:5" ht="47.25" x14ac:dyDescent="0.2">
      <c r="B94" s="58" t="s">
        <v>134</v>
      </c>
      <c r="C94" s="58" t="s">
        <v>310</v>
      </c>
      <c r="D94" s="58" t="s">
        <v>136</v>
      </c>
      <c r="E94" s="58" t="s">
        <v>137</v>
      </c>
    </row>
    <row r="95" spans="2:5" ht="15.75" x14ac:dyDescent="0.25">
      <c r="B95" s="92" t="s">
        <v>311</v>
      </c>
      <c r="C95" s="91" t="s">
        <v>312</v>
      </c>
      <c r="D95" s="91" t="s">
        <v>290</v>
      </c>
      <c r="E95" s="91">
        <v>8</v>
      </c>
    </row>
    <row r="96" spans="2:5" ht="15.75" x14ac:dyDescent="0.25">
      <c r="B96" s="92" t="s">
        <v>313</v>
      </c>
      <c r="C96" s="91" t="s">
        <v>314</v>
      </c>
      <c r="D96" s="91" t="s">
        <v>290</v>
      </c>
      <c r="E96" s="91">
        <v>2</v>
      </c>
    </row>
    <row r="97" spans="2:5" ht="15.75" x14ac:dyDescent="0.25">
      <c r="B97" s="92" t="s">
        <v>315</v>
      </c>
      <c r="C97" s="91" t="s">
        <v>316</v>
      </c>
      <c r="D97" s="91" t="s">
        <v>290</v>
      </c>
      <c r="E97" s="91">
        <v>2</v>
      </c>
    </row>
    <row r="98" spans="2:5" ht="15.75" x14ac:dyDescent="0.25">
      <c r="B98" s="92" t="s">
        <v>317</v>
      </c>
      <c r="C98" s="91" t="s">
        <v>318</v>
      </c>
      <c r="D98" s="91" t="s">
        <v>319</v>
      </c>
      <c r="E98" s="91">
        <v>41</v>
      </c>
    </row>
    <row r="99" spans="2:5" ht="15.75" x14ac:dyDescent="0.25">
      <c r="B99" s="94" t="s">
        <v>320</v>
      </c>
      <c r="C99" s="93" t="s">
        <v>247</v>
      </c>
      <c r="D99" s="94" t="s">
        <v>152</v>
      </c>
      <c r="E99" s="93">
        <v>2</v>
      </c>
    </row>
    <row r="100" spans="2:5" ht="15.75" x14ac:dyDescent="0.2">
      <c r="B100" s="95"/>
      <c r="C100" s="96"/>
      <c r="D100" s="97" t="s">
        <v>167</v>
      </c>
      <c r="E100" s="72">
        <f>SUM(E95:E99)</f>
        <v>55</v>
      </c>
    </row>
    <row r="101" spans="2:5" ht="47.25" x14ac:dyDescent="0.2">
      <c r="B101" s="58" t="s">
        <v>134</v>
      </c>
      <c r="C101" s="58" t="s">
        <v>321</v>
      </c>
      <c r="D101" s="58" t="s">
        <v>136</v>
      </c>
      <c r="E101" s="58" t="s">
        <v>137</v>
      </c>
    </row>
    <row r="102" spans="2:5" ht="18" customHeight="1" x14ac:dyDescent="0.25">
      <c r="B102" s="92" t="s">
        <v>322</v>
      </c>
      <c r="C102" s="91" t="s">
        <v>323</v>
      </c>
      <c r="D102" s="91" t="s">
        <v>324</v>
      </c>
      <c r="E102" s="91">
        <v>15</v>
      </c>
    </row>
    <row r="103" spans="2:5" ht="15.75" x14ac:dyDescent="0.25">
      <c r="B103" s="94" t="s">
        <v>325</v>
      </c>
      <c r="C103" s="93" t="s">
        <v>326</v>
      </c>
      <c r="D103" s="94" t="s">
        <v>327</v>
      </c>
      <c r="E103" s="93">
        <v>0</v>
      </c>
    </row>
    <row r="104" spans="2:5" ht="15.75" x14ac:dyDescent="0.2">
      <c r="B104" s="95"/>
      <c r="C104" s="96"/>
      <c r="D104" s="97" t="s">
        <v>167</v>
      </c>
      <c r="E104" s="72">
        <f>SUM(E102:E103)</f>
        <v>15</v>
      </c>
    </row>
    <row r="105" spans="2:5" ht="15.75" x14ac:dyDescent="0.2">
      <c r="B105" s="99"/>
      <c r="C105" s="99"/>
      <c r="D105" s="99"/>
      <c r="E105" s="99"/>
    </row>
    <row r="106" spans="2:5" ht="15" x14ac:dyDescent="0.2">
      <c r="B106" s="101"/>
      <c r="C106" s="101"/>
      <c r="D106" s="101"/>
      <c r="E106" s="98"/>
    </row>
    <row r="107" spans="2:5" s="104" customFormat="1" ht="31.5" x14ac:dyDescent="0.2">
      <c r="B107" s="101"/>
      <c r="C107" s="101"/>
      <c r="D107" s="101"/>
      <c r="E107" s="100" t="s">
        <v>328</v>
      </c>
    </row>
    <row r="108" spans="2:5" ht="15.75" x14ac:dyDescent="0.25">
      <c r="B108" s="101"/>
      <c r="C108" s="101"/>
      <c r="D108" s="105" t="s">
        <v>329</v>
      </c>
      <c r="E108" s="102">
        <f>E104+E100+E80+E93+E59+E73+E44+E29+E17</f>
        <v>496</v>
      </c>
    </row>
    <row r="109" spans="2:5" ht="15.75" x14ac:dyDescent="0.25">
      <c r="B109" s="106"/>
      <c r="C109" s="106"/>
      <c r="D109" s="107"/>
      <c r="E109" s="103"/>
    </row>
    <row r="110" spans="2:5" x14ac:dyDescent="0.2">
      <c r="D110" s="108" t="s">
        <v>330</v>
      </c>
      <c r="E110" s="108" t="s">
        <v>331</v>
      </c>
    </row>
    <row r="111" spans="2:5" ht="15" x14ac:dyDescent="0.2">
      <c r="D111" s="109" t="s">
        <v>442</v>
      </c>
      <c r="E111" s="108">
        <f>SUMIF($D$3:$D$104,"Alexandre Bracarense",$E$3:$E$104)</f>
        <v>38</v>
      </c>
    </row>
    <row r="112" spans="2:5" ht="15" x14ac:dyDescent="0.2">
      <c r="D112" s="109" t="s">
        <v>443</v>
      </c>
      <c r="E112" s="108">
        <f>SUMIF($D$3:$D$104,"Alexandre Scari ",$E$3:$E$104)</f>
        <v>18</v>
      </c>
    </row>
    <row r="113" spans="4:5" ht="15" x14ac:dyDescent="0.2">
      <c r="D113" s="109" t="s">
        <v>444</v>
      </c>
      <c r="E113" s="108">
        <f>SUMIF($D$3:$D$104,"Ariel Rodriguez Arias",$E$3:$E$104)</f>
        <v>43</v>
      </c>
    </row>
    <row r="114" spans="4:5" ht="15" x14ac:dyDescent="0.2">
      <c r="D114" s="109" t="s">
        <v>225</v>
      </c>
      <c r="E114" s="108">
        <f>SUMIF($D$3:$D$104,"Cicero Murta Diniz Starling ",$E$3:$E$104)</f>
        <v>32</v>
      </c>
    </row>
    <row r="115" spans="4:5" ht="15" x14ac:dyDescent="0.2">
      <c r="D115" s="109" t="s">
        <v>173</v>
      </c>
      <c r="E115" s="108">
        <f>SUMIF($D$3:$D$104,"Claudio Turani",$E$3:$E$104)</f>
        <v>14</v>
      </c>
    </row>
    <row r="116" spans="4:5" ht="15" x14ac:dyDescent="0.2">
      <c r="D116" s="109" t="s">
        <v>182</v>
      </c>
      <c r="E116" s="108">
        <f>SUMIF($D$3:$D$104,"Eduardo José Lima II",$E$3:$E$104)</f>
        <v>8</v>
      </c>
    </row>
    <row r="117" spans="4:5" ht="15" x14ac:dyDescent="0.2">
      <c r="D117" s="109" t="s">
        <v>447</v>
      </c>
      <c r="E117" s="108">
        <f>SUMIF($D$3:$D$104,"Fagner/Claudiney",$E$3:$E$104)</f>
        <v>77</v>
      </c>
    </row>
    <row r="118" spans="4:5" ht="15" x14ac:dyDescent="0.2">
      <c r="D118" s="109" t="s">
        <v>445</v>
      </c>
      <c r="E118" s="108">
        <f>SUMIF($D$3:$D$104,"Hermes Carvalho",$E$3:$E$104)</f>
        <v>18</v>
      </c>
    </row>
    <row r="119" spans="4:5" ht="15" x14ac:dyDescent="0.2">
      <c r="D119" s="109" t="s">
        <v>185</v>
      </c>
      <c r="E119" s="108">
        <f>SUMIF($D$3:$D$104,"Ivanilza Felizardo",$E$3:$E$104)</f>
        <v>9</v>
      </c>
    </row>
    <row r="120" spans="4:5" ht="15" x14ac:dyDescent="0.2">
      <c r="D120" s="180" t="s">
        <v>440</v>
      </c>
      <c r="E120" s="108">
        <f>SUMIF($D$3:$D$104,"Marcelo  da Cruz Costa de Souza",$E$3:$E$104)</f>
        <v>7</v>
      </c>
    </row>
    <row r="121" spans="4:5" ht="15" x14ac:dyDescent="0.2">
      <c r="D121" s="109" t="s">
        <v>441</v>
      </c>
      <c r="E121" s="108">
        <f>SUMIF($D$3:$D$104,"Mateus Codognotto Cunha",$E$3:$E$104)</f>
        <v>7</v>
      </c>
    </row>
    <row r="122" spans="4:5" ht="15" x14ac:dyDescent="0.2">
      <c r="D122" s="109" t="s">
        <v>332</v>
      </c>
      <c r="E122" s="108">
        <f>SUMIF($D$3:$D$104,"Palestrantes",$E$3:$E$104)</f>
        <v>41</v>
      </c>
    </row>
    <row r="123" spans="4:5" ht="15" x14ac:dyDescent="0.2">
      <c r="D123" s="109" t="s">
        <v>446</v>
      </c>
      <c r="E123" s="108">
        <f>SUMIF($D$3:$D$104,"Paulo Modenesi",$E$3:$E$104)</f>
        <v>62</v>
      </c>
    </row>
    <row r="124" spans="4:5" ht="15" x14ac:dyDescent="0.2">
      <c r="D124" s="109" t="s">
        <v>143</v>
      </c>
      <c r="E124" s="108">
        <f>SUMIF($D$3:$D$104,"Paulo Villani",$E$3:$E$104)</f>
        <v>59</v>
      </c>
    </row>
    <row r="125" spans="4:5" ht="15" x14ac:dyDescent="0.2">
      <c r="D125" s="109" t="s">
        <v>324</v>
      </c>
      <c r="E125" s="108">
        <f>SUMIF($D$3:$D$104,"Pedro Bastos Costa",$E$3:$E$104)</f>
        <v>15</v>
      </c>
    </row>
    <row r="126" spans="4:5" ht="15" x14ac:dyDescent="0.2">
      <c r="D126" s="109" t="s">
        <v>290</v>
      </c>
      <c r="E126" s="108">
        <f>SUMIF($D$3:$D$104,"Reginaldo Matias Nunes ",$E$3:$E$104)</f>
        <v>44</v>
      </c>
    </row>
    <row r="127" spans="4:5" ht="15" x14ac:dyDescent="0.2">
      <c r="D127" s="109" t="s">
        <v>448</v>
      </c>
      <c r="E127" s="108">
        <f>SUMIF($D$3:$D$104,"Vanessa e Fernando Cotting",$E$3:$E$104)</f>
        <v>4</v>
      </c>
    </row>
    <row r="128" spans="4:5" x14ac:dyDescent="0.2">
      <c r="D128" s="110" t="s">
        <v>167</v>
      </c>
      <c r="E128" s="108">
        <f>SUM(E111:E127)</f>
        <v>496</v>
      </c>
    </row>
    <row r="129" spans="4:4" x14ac:dyDescent="0.2">
      <c r="D129" s="111"/>
    </row>
  </sheetData>
  <sortState xmlns:xlrd2="http://schemas.microsoft.com/office/spreadsheetml/2017/richdata2" ref="D111:E127">
    <sortCondition ref="D111:D127"/>
  </sortState>
  <mergeCells count="2">
    <mergeCell ref="B1:E1"/>
    <mergeCell ref="B2:E2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78E9-F05B-4D4F-B9B5-4639FBC03BEF}">
  <dimension ref="A1:AP36"/>
  <sheetViews>
    <sheetView zoomScale="85" zoomScaleNormal="85" workbookViewId="0">
      <selection activeCell="C5" sqref="C5:P6"/>
    </sheetView>
  </sheetViews>
  <sheetFormatPr defaultRowHeight="15" x14ac:dyDescent="0.25"/>
  <cols>
    <col min="1" max="1" width="8.7109375" style="133" customWidth="1"/>
    <col min="2" max="2" width="20.7109375" style="167" customWidth="1"/>
    <col min="3" max="3" width="8.7109375" style="133" customWidth="1"/>
    <col min="4" max="4" width="20.7109375" style="167" customWidth="1"/>
    <col min="5" max="5" width="8.7109375" style="133" customWidth="1"/>
    <col min="6" max="6" width="20.7109375" style="133" customWidth="1"/>
    <col min="7" max="7" width="8.7109375" style="133" customWidth="1"/>
    <col min="8" max="8" width="20.7109375" style="133" customWidth="1"/>
    <col min="9" max="9" width="8.7109375" style="133" customWidth="1"/>
    <col min="10" max="10" width="20.7109375" style="133" customWidth="1"/>
    <col min="11" max="11" width="8.7109375" style="133" customWidth="1"/>
    <col min="12" max="12" width="20.7109375" style="133" customWidth="1"/>
    <col min="13" max="13" width="8.7109375" style="133" customWidth="1"/>
    <col min="14" max="14" width="20.7109375" style="133" customWidth="1"/>
    <col min="15" max="15" width="8.7109375" style="133" customWidth="1"/>
    <col min="16" max="16" width="20.7109375" style="133" customWidth="1"/>
    <col min="17" max="42" width="9.140625" style="173"/>
    <col min="43" max="16384" width="9.140625" style="133"/>
  </cols>
  <sheetData>
    <row r="1" spans="1:42" customFormat="1" ht="16.5" thickBot="1" x14ac:dyDescent="0.3">
      <c r="A1" s="301" t="s">
        <v>384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3"/>
      <c r="Q1" s="129"/>
      <c r="R1" s="168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customFormat="1" ht="16.5" thickBot="1" x14ac:dyDescent="0.25">
      <c r="A2" s="301" t="s">
        <v>385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3"/>
      <c r="Q2" s="129"/>
      <c r="R2" s="169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</row>
    <row r="3" spans="1:42" customFormat="1" ht="16.5" thickBot="1" x14ac:dyDescent="0.25">
      <c r="A3" s="301" t="s">
        <v>333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3"/>
      <c r="Q3" s="129"/>
      <c r="R3" s="169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2" customFormat="1" x14ac:dyDescent="0.2">
      <c r="B4" s="4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74"/>
      <c r="R4" s="119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</row>
    <row r="5" spans="1:42" customFormat="1" ht="15" customHeight="1" x14ac:dyDescent="0.2">
      <c r="A5" s="188" t="s">
        <v>95</v>
      </c>
      <c r="B5" s="189" t="s">
        <v>388</v>
      </c>
      <c r="C5" s="191" t="s">
        <v>391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75"/>
      <c r="R5" s="169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customFormat="1" ht="15" customHeight="1" x14ac:dyDescent="0.2">
      <c r="A6" s="188"/>
      <c r="B6" s="190"/>
      <c r="C6" s="194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75"/>
      <c r="R6" s="16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customFormat="1" x14ac:dyDescent="0.2">
      <c r="B7" s="4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74"/>
      <c r="R7" s="11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</row>
    <row r="8" spans="1:42" s="55" customFormat="1" ht="15" customHeight="1" x14ac:dyDescent="0.2">
      <c r="A8" s="188" t="s">
        <v>99</v>
      </c>
      <c r="B8" s="197" t="s">
        <v>389</v>
      </c>
      <c r="C8" s="191" t="s">
        <v>392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76"/>
      <c r="R8" s="171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</row>
    <row r="9" spans="1:42" s="55" customFormat="1" ht="18" customHeight="1" x14ac:dyDescent="0.2">
      <c r="A9" s="188"/>
      <c r="B9" s="198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76"/>
      <c r="R9" s="171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</row>
    <row r="10" spans="1:42" customFormat="1" x14ac:dyDescent="0.2">
      <c r="B10" s="4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74"/>
      <c r="R10" s="11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</row>
    <row r="11" spans="1:42" s="55" customFormat="1" ht="15" customHeight="1" x14ac:dyDescent="0.2">
      <c r="A11" s="188" t="s">
        <v>103</v>
      </c>
      <c r="B11" s="197" t="s">
        <v>390</v>
      </c>
      <c r="C11" s="191" t="s">
        <v>393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76"/>
      <c r="R11" s="171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</row>
    <row r="12" spans="1:42" s="55" customFormat="1" ht="18" customHeight="1" x14ac:dyDescent="0.2">
      <c r="A12" s="188"/>
      <c r="B12" s="198"/>
      <c r="C12" s="19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176"/>
      <c r="R12" s="171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</row>
    <row r="13" spans="1:42" customFormat="1" ht="15.75" thickBot="1" x14ac:dyDescent="0.25">
      <c r="B13" s="4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74"/>
      <c r="R13" s="11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1:42" ht="15.75" thickBot="1" x14ac:dyDescent="0.3">
      <c r="A14" s="335" t="s">
        <v>394</v>
      </c>
      <c r="B14" s="336"/>
      <c r="C14" s="333" t="s">
        <v>395</v>
      </c>
      <c r="D14" s="334"/>
      <c r="E14" s="335" t="s">
        <v>396</v>
      </c>
      <c r="F14" s="336"/>
      <c r="G14" s="333" t="s">
        <v>397</v>
      </c>
      <c r="H14" s="334"/>
      <c r="I14" s="335" t="s">
        <v>398</v>
      </c>
      <c r="J14" s="336"/>
      <c r="K14" s="335" t="s">
        <v>399</v>
      </c>
      <c r="L14" s="336"/>
      <c r="M14" s="333" t="s">
        <v>400</v>
      </c>
      <c r="N14" s="334"/>
      <c r="O14" s="335" t="s">
        <v>401</v>
      </c>
      <c r="P14" s="336"/>
    </row>
    <row r="15" spans="1:42" ht="15.75" thickBot="1" x14ac:dyDescent="0.3">
      <c r="A15" s="134" t="s">
        <v>402</v>
      </c>
      <c r="B15" s="135" t="s">
        <v>403</v>
      </c>
      <c r="C15" s="136" t="s">
        <v>402</v>
      </c>
      <c r="D15" s="137" t="s">
        <v>403</v>
      </c>
      <c r="E15" s="134" t="s">
        <v>402</v>
      </c>
      <c r="F15" s="138" t="s">
        <v>403</v>
      </c>
      <c r="G15" s="136" t="s">
        <v>402</v>
      </c>
      <c r="H15" s="139" t="s">
        <v>403</v>
      </c>
      <c r="I15" s="134" t="s">
        <v>402</v>
      </c>
      <c r="J15" s="138" t="s">
        <v>403</v>
      </c>
      <c r="K15" s="134" t="s">
        <v>402</v>
      </c>
      <c r="L15" s="138" t="s">
        <v>403</v>
      </c>
      <c r="M15" s="136" t="s">
        <v>402</v>
      </c>
      <c r="N15" s="139" t="s">
        <v>403</v>
      </c>
      <c r="O15" s="134" t="s">
        <v>402</v>
      </c>
      <c r="P15" s="138" t="s">
        <v>403</v>
      </c>
    </row>
    <row r="16" spans="1:42" ht="45" customHeight="1" x14ac:dyDescent="0.25">
      <c r="A16" s="140">
        <v>0.33333333333333331</v>
      </c>
      <c r="B16" s="141" t="s">
        <v>404</v>
      </c>
      <c r="C16" s="142">
        <v>0.33333333333333331</v>
      </c>
      <c r="D16" s="337" t="s">
        <v>405</v>
      </c>
      <c r="E16" s="140">
        <v>0.33333333333333331</v>
      </c>
      <c r="F16" s="141" t="s">
        <v>406</v>
      </c>
      <c r="G16" s="142">
        <v>0.33333333333333331</v>
      </c>
      <c r="H16" s="143" t="s">
        <v>407</v>
      </c>
      <c r="I16" s="140">
        <v>0.33333333333333331</v>
      </c>
      <c r="J16" s="141" t="s">
        <v>408</v>
      </c>
      <c r="K16" s="140">
        <v>0.33333333333333331</v>
      </c>
      <c r="L16" s="141" t="s">
        <v>409</v>
      </c>
      <c r="M16" s="142">
        <v>0.33333333333333331</v>
      </c>
      <c r="N16" s="143" t="s">
        <v>410</v>
      </c>
      <c r="O16" s="140">
        <v>0.33333333333333331</v>
      </c>
      <c r="P16" s="325" t="s">
        <v>411</v>
      </c>
    </row>
    <row r="17" spans="1:16" ht="45" x14ac:dyDescent="0.25">
      <c r="A17" s="144">
        <v>0.35416666666666669</v>
      </c>
      <c r="B17" s="145" t="s">
        <v>412</v>
      </c>
      <c r="C17" s="146">
        <v>0.35416666666666669</v>
      </c>
      <c r="D17" s="338"/>
      <c r="E17" s="144">
        <v>0.35416666666666669</v>
      </c>
      <c r="F17" s="327" t="s">
        <v>413</v>
      </c>
      <c r="G17" s="146">
        <v>0.35416666666666669</v>
      </c>
      <c r="H17" s="338" t="s">
        <v>414</v>
      </c>
      <c r="I17" s="144">
        <v>0.35416666666666669</v>
      </c>
      <c r="J17" s="145" t="s">
        <v>415</v>
      </c>
      <c r="K17" s="144">
        <v>0.35416666666666669</v>
      </c>
      <c r="L17" s="145" t="s">
        <v>416</v>
      </c>
      <c r="M17" s="146">
        <v>0.35416666666666669</v>
      </c>
      <c r="N17" s="147" t="s">
        <v>417</v>
      </c>
      <c r="O17" s="144">
        <v>0.35416666666666669</v>
      </c>
      <c r="P17" s="326"/>
    </row>
    <row r="18" spans="1:16" ht="90" customHeight="1" x14ac:dyDescent="0.25">
      <c r="A18" s="144">
        <v>0.375</v>
      </c>
      <c r="B18" s="327" t="s">
        <v>418</v>
      </c>
      <c r="C18" s="146">
        <v>0.375</v>
      </c>
      <c r="D18" s="338"/>
      <c r="E18" s="144">
        <v>0.375</v>
      </c>
      <c r="F18" s="327"/>
      <c r="G18" s="146">
        <v>0.375</v>
      </c>
      <c r="H18" s="338"/>
      <c r="I18" s="144">
        <v>0.375</v>
      </c>
      <c r="J18" s="328" t="s">
        <v>419</v>
      </c>
      <c r="K18" s="144">
        <v>0.375</v>
      </c>
      <c r="L18" s="304" t="s">
        <v>420</v>
      </c>
      <c r="M18" s="146">
        <v>0.375</v>
      </c>
      <c r="N18" s="314" t="s">
        <v>421</v>
      </c>
      <c r="O18" s="144">
        <v>0.375</v>
      </c>
      <c r="P18" s="323"/>
    </row>
    <row r="19" spans="1:16" ht="90" customHeight="1" x14ac:dyDescent="0.25">
      <c r="A19" s="144">
        <v>0.39583333333333331</v>
      </c>
      <c r="B19" s="327"/>
      <c r="C19" s="146">
        <v>0.39583333333333331</v>
      </c>
      <c r="D19" s="338"/>
      <c r="E19" s="144">
        <v>0.39583333333333331</v>
      </c>
      <c r="F19" s="304" t="s">
        <v>422</v>
      </c>
      <c r="G19" s="146">
        <v>0.39583333333333331</v>
      </c>
      <c r="H19" s="314" t="s">
        <v>423</v>
      </c>
      <c r="I19" s="144">
        <v>0.39583333333333331</v>
      </c>
      <c r="J19" s="326"/>
      <c r="K19" s="144">
        <v>0.39583333333333331</v>
      </c>
      <c r="L19" s="304"/>
      <c r="M19" s="146">
        <v>0.39583333333333331</v>
      </c>
      <c r="N19" s="314"/>
      <c r="O19" s="144">
        <v>0.39583333333333331</v>
      </c>
      <c r="P19" s="326" t="s">
        <v>424</v>
      </c>
    </row>
    <row r="20" spans="1:16" ht="45" customHeight="1" x14ac:dyDescent="0.25">
      <c r="A20" s="144">
        <v>0.41666666666666702</v>
      </c>
      <c r="B20" s="145" t="s">
        <v>425</v>
      </c>
      <c r="C20" s="146">
        <v>0.41666666666666702</v>
      </c>
      <c r="D20" s="331" t="s">
        <v>426</v>
      </c>
      <c r="E20" s="144">
        <v>0.41666666666666702</v>
      </c>
      <c r="F20" s="304"/>
      <c r="G20" s="146">
        <v>0.41666666666666702</v>
      </c>
      <c r="H20" s="314"/>
      <c r="I20" s="144">
        <v>0.41666666666666702</v>
      </c>
      <c r="J20" s="326"/>
      <c r="K20" s="144">
        <v>0.41666666666666702</v>
      </c>
      <c r="L20" s="304"/>
      <c r="M20" s="146">
        <v>0.41666666666666702</v>
      </c>
      <c r="N20" s="314"/>
      <c r="O20" s="144">
        <v>0.41666666666666702</v>
      </c>
      <c r="P20" s="326"/>
    </row>
    <row r="21" spans="1:16" ht="30" customHeight="1" x14ac:dyDescent="0.25">
      <c r="A21" s="144">
        <v>0.4375</v>
      </c>
      <c r="B21" s="327" t="s">
        <v>427</v>
      </c>
      <c r="C21" s="146">
        <v>0.4375</v>
      </c>
      <c r="D21" s="331"/>
      <c r="E21" s="144">
        <v>0.4375</v>
      </c>
      <c r="F21" s="304"/>
      <c r="G21" s="146">
        <v>0.4375</v>
      </c>
      <c r="H21" s="314"/>
      <c r="I21" s="144">
        <v>0.4375</v>
      </c>
      <c r="J21" s="326"/>
      <c r="K21" s="144">
        <v>0.4375</v>
      </c>
      <c r="L21" s="304"/>
      <c r="M21" s="146">
        <v>0.4375</v>
      </c>
      <c r="N21" s="314"/>
      <c r="O21" s="144">
        <v>0.4375</v>
      </c>
      <c r="P21" s="323"/>
    </row>
    <row r="22" spans="1:16" ht="30" customHeight="1" x14ac:dyDescent="0.25">
      <c r="A22" s="144">
        <v>0.45833333333333298</v>
      </c>
      <c r="B22" s="327"/>
      <c r="C22" s="146">
        <v>0.45833333333333298</v>
      </c>
      <c r="D22" s="331"/>
      <c r="E22" s="144">
        <v>0.45833333333333298</v>
      </c>
      <c r="F22" s="304"/>
      <c r="G22" s="146">
        <v>0.45833333333333298</v>
      </c>
      <c r="H22" s="314"/>
      <c r="I22" s="144">
        <v>0.45833333333333298</v>
      </c>
      <c r="J22" s="326"/>
      <c r="K22" s="144">
        <v>0.45833333333333298</v>
      </c>
      <c r="L22" s="304"/>
      <c r="M22" s="146">
        <v>0.45833333333333298</v>
      </c>
      <c r="N22" s="314"/>
      <c r="O22" s="144">
        <v>0.45833333333333298</v>
      </c>
      <c r="P22" s="149" t="s">
        <v>428</v>
      </c>
    </row>
    <row r="23" spans="1:16" ht="45.75" thickBot="1" x14ac:dyDescent="0.3">
      <c r="A23" s="150">
        <v>0.47916666666666702</v>
      </c>
      <c r="B23" s="148" t="s">
        <v>429</v>
      </c>
      <c r="C23" s="151">
        <v>0.47916666666666702</v>
      </c>
      <c r="D23" s="332"/>
      <c r="E23" s="150">
        <v>0.47916666666666702</v>
      </c>
      <c r="F23" s="328"/>
      <c r="G23" s="151">
        <v>0.47916666666666702</v>
      </c>
      <c r="H23" s="330"/>
      <c r="I23" s="150">
        <v>0.47916666666666702</v>
      </c>
      <c r="J23" s="329"/>
      <c r="K23" s="150">
        <v>0.47916666666666702</v>
      </c>
      <c r="L23" s="328"/>
      <c r="M23" s="151">
        <v>0.47916666666666702</v>
      </c>
      <c r="N23" s="330"/>
      <c r="O23" s="150">
        <v>0.47916666666666702</v>
      </c>
      <c r="P23" s="152" t="s">
        <v>430</v>
      </c>
    </row>
    <row r="24" spans="1:16" x14ac:dyDescent="0.25">
      <c r="A24" s="153">
        <v>0.5</v>
      </c>
      <c r="B24" s="317" t="s">
        <v>20</v>
      </c>
      <c r="C24" s="154">
        <v>0.5</v>
      </c>
      <c r="D24" s="320" t="s">
        <v>20</v>
      </c>
      <c r="E24" s="153">
        <v>0.5</v>
      </c>
      <c r="F24" s="310" t="s">
        <v>20</v>
      </c>
      <c r="G24" s="154">
        <v>0.5</v>
      </c>
      <c r="H24" s="307" t="s">
        <v>20</v>
      </c>
      <c r="I24" s="153">
        <v>0.5</v>
      </c>
      <c r="J24" s="310" t="s">
        <v>20</v>
      </c>
      <c r="K24" s="153">
        <v>0.5</v>
      </c>
      <c r="L24" s="310" t="s">
        <v>20</v>
      </c>
      <c r="M24" s="154">
        <v>0.5</v>
      </c>
      <c r="N24" s="307" t="s">
        <v>20</v>
      </c>
      <c r="O24" s="153">
        <v>0.5</v>
      </c>
      <c r="P24" s="310" t="s">
        <v>20</v>
      </c>
    </row>
    <row r="25" spans="1:16" x14ac:dyDescent="0.25">
      <c r="A25" s="155">
        <v>0.52083333333333304</v>
      </c>
      <c r="B25" s="318"/>
      <c r="C25" s="156">
        <v>0.52083333333333304</v>
      </c>
      <c r="D25" s="321"/>
      <c r="E25" s="155">
        <v>0.52083333333333304</v>
      </c>
      <c r="F25" s="311"/>
      <c r="G25" s="156">
        <v>0.52083333333333304</v>
      </c>
      <c r="H25" s="308"/>
      <c r="I25" s="155">
        <v>0.52083333333333304</v>
      </c>
      <c r="J25" s="311"/>
      <c r="K25" s="155">
        <v>0.52083333333333304</v>
      </c>
      <c r="L25" s="311"/>
      <c r="M25" s="156">
        <v>0.52083333333333304</v>
      </c>
      <c r="N25" s="308"/>
      <c r="O25" s="155">
        <v>0.52083333333333304</v>
      </c>
      <c r="P25" s="311"/>
    </row>
    <row r="26" spans="1:16" ht="15.75" thickBot="1" x14ac:dyDescent="0.3">
      <c r="A26" s="157">
        <v>0.54166666666666696</v>
      </c>
      <c r="B26" s="319"/>
      <c r="C26" s="158">
        <v>0.54166666666666696</v>
      </c>
      <c r="D26" s="322"/>
      <c r="E26" s="157">
        <v>0.54166666666666696</v>
      </c>
      <c r="F26" s="312"/>
      <c r="G26" s="158">
        <v>0.54166666666666696</v>
      </c>
      <c r="H26" s="309"/>
      <c r="I26" s="157">
        <v>0.54166666666666696</v>
      </c>
      <c r="J26" s="312"/>
      <c r="K26" s="157">
        <v>0.54166666666666696</v>
      </c>
      <c r="L26" s="312"/>
      <c r="M26" s="158">
        <v>0.54166666666666696</v>
      </c>
      <c r="N26" s="309"/>
      <c r="O26" s="157">
        <v>0.54166666666666696</v>
      </c>
      <c r="P26" s="312"/>
    </row>
    <row r="27" spans="1:16" ht="45" customHeight="1" x14ac:dyDescent="0.25">
      <c r="A27" s="140">
        <v>0.5625</v>
      </c>
      <c r="B27" s="323" t="s">
        <v>429</v>
      </c>
      <c r="C27" s="142">
        <v>0.5625</v>
      </c>
      <c r="D27" s="313" t="s">
        <v>431</v>
      </c>
      <c r="E27" s="140">
        <v>0.5625</v>
      </c>
      <c r="F27" s="323" t="s">
        <v>422</v>
      </c>
      <c r="G27" s="142">
        <v>0.5625</v>
      </c>
      <c r="H27" s="324" t="s">
        <v>432</v>
      </c>
      <c r="I27" s="140">
        <v>0.5625</v>
      </c>
      <c r="J27" s="325" t="s">
        <v>419</v>
      </c>
      <c r="K27" s="140">
        <v>0.5625</v>
      </c>
      <c r="L27" s="141" t="s">
        <v>433</v>
      </c>
      <c r="M27" s="142">
        <v>0.5625</v>
      </c>
      <c r="N27" s="313" t="s">
        <v>421</v>
      </c>
      <c r="O27" s="140">
        <v>0.5625</v>
      </c>
      <c r="P27" s="315" t="s">
        <v>434</v>
      </c>
    </row>
    <row r="28" spans="1:16" ht="30" customHeight="1" x14ac:dyDescent="0.25">
      <c r="A28" s="144">
        <v>0.58333333333333304</v>
      </c>
      <c r="B28" s="304"/>
      <c r="C28" s="146">
        <v>0.58333333333333304</v>
      </c>
      <c r="D28" s="314"/>
      <c r="E28" s="144">
        <v>0.58333333333333304</v>
      </c>
      <c r="F28" s="304"/>
      <c r="G28" s="146">
        <v>0.58333333333333304</v>
      </c>
      <c r="H28" s="314"/>
      <c r="I28" s="144">
        <v>0.58333333333333304</v>
      </c>
      <c r="J28" s="326"/>
      <c r="K28" s="144">
        <v>0.58333333333333304</v>
      </c>
      <c r="L28" s="145" t="s">
        <v>435</v>
      </c>
      <c r="M28" s="146">
        <v>0.58333333333333304</v>
      </c>
      <c r="N28" s="314"/>
      <c r="O28" s="144">
        <v>0.58333333333333304</v>
      </c>
      <c r="P28" s="316"/>
    </row>
    <row r="29" spans="1:16" ht="15" customHeight="1" x14ac:dyDescent="0.25">
      <c r="A29" s="144">
        <v>0.60416666666666696</v>
      </c>
      <c r="B29" s="304"/>
      <c r="C29" s="146">
        <v>0.60416666666666696</v>
      </c>
      <c r="D29" s="314"/>
      <c r="E29" s="144">
        <v>0.60416666666666696</v>
      </c>
      <c r="F29" s="304"/>
      <c r="G29" s="146">
        <v>0.60416666666666696</v>
      </c>
      <c r="H29" s="314" t="s">
        <v>423</v>
      </c>
      <c r="I29" s="144">
        <v>0.60416666666666696</v>
      </c>
      <c r="J29" s="326"/>
      <c r="K29" s="144">
        <v>0.60416666666666696</v>
      </c>
      <c r="L29" s="304" t="s">
        <v>436</v>
      </c>
      <c r="M29" s="146">
        <v>0.60416666666666696</v>
      </c>
      <c r="N29" s="314"/>
      <c r="O29" s="144">
        <v>0.60416666666666696</v>
      </c>
      <c r="P29" s="316"/>
    </row>
    <row r="30" spans="1:16" x14ac:dyDescent="0.25">
      <c r="A30" s="144">
        <v>0.625</v>
      </c>
      <c r="B30" s="304"/>
      <c r="C30" s="146">
        <v>0.625</v>
      </c>
      <c r="D30" s="314"/>
      <c r="E30" s="144">
        <v>0.625</v>
      </c>
      <c r="F30" s="304"/>
      <c r="G30" s="146">
        <v>0.625</v>
      </c>
      <c r="H30" s="314"/>
      <c r="I30" s="144">
        <v>0.625</v>
      </c>
      <c r="J30" s="326"/>
      <c r="K30" s="144">
        <v>0.625</v>
      </c>
      <c r="L30" s="304"/>
      <c r="M30" s="146">
        <v>0.625</v>
      </c>
      <c r="N30" s="314"/>
      <c r="O30" s="144">
        <v>0.625</v>
      </c>
      <c r="P30" s="316"/>
    </row>
    <row r="31" spans="1:16" x14ac:dyDescent="0.25">
      <c r="A31" s="144">
        <v>0.64583333333333404</v>
      </c>
      <c r="B31" s="304"/>
      <c r="C31" s="146">
        <v>0.64583333333333404</v>
      </c>
      <c r="D31" s="314"/>
      <c r="E31" s="144">
        <v>0.64583333333333404</v>
      </c>
      <c r="F31" s="304"/>
      <c r="G31" s="146">
        <v>0.64583333333333404</v>
      </c>
      <c r="H31" s="314"/>
      <c r="I31" s="144">
        <v>0.64583333333333404</v>
      </c>
      <c r="J31" s="326"/>
      <c r="K31" s="144">
        <v>0.64583333333333404</v>
      </c>
      <c r="L31" s="304"/>
      <c r="M31" s="146">
        <v>0.64583333333333404</v>
      </c>
      <c r="N31" s="314"/>
      <c r="O31" s="144">
        <v>0.64583333333333404</v>
      </c>
      <c r="P31" s="316"/>
    </row>
    <row r="32" spans="1:16" ht="45" customHeight="1" x14ac:dyDescent="0.25">
      <c r="A32" s="144">
        <v>0.66666666666666696</v>
      </c>
      <c r="B32" s="304"/>
      <c r="C32" s="146">
        <v>0.66666666666666696</v>
      </c>
      <c r="D32" s="314"/>
      <c r="E32" s="144">
        <v>0.66666666666666696</v>
      </c>
      <c r="F32" s="304"/>
      <c r="G32" s="146">
        <v>0.66666666666666696</v>
      </c>
      <c r="H32" s="314"/>
      <c r="I32" s="144">
        <v>0.66666666666666696</v>
      </c>
      <c r="J32" s="323"/>
      <c r="K32" s="144">
        <v>0.66666666666666696</v>
      </c>
      <c r="L32" s="304"/>
      <c r="M32" s="146">
        <v>0.66666666666666696</v>
      </c>
      <c r="N32" s="314"/>
      <c r="O32" s="144">
        <v>0.66666666666666696</v>
      </c>
      <c r="P32" s="316"/>
    </row>
    <row r="33" spans="1:16" x14ac:dyDescent="0.25">
      <c r="A33" s="144">
        <v>0.6875</v>
      </c>
      <c r="B33" s="304"/>
      <c r="C33" s="146">
        <v>0.6875</v>
      </c>
      <c r="D33" s="314"/>
      <c r="E33" s="144">
        <v>0.6875</v>
      </c>
      <c r="F33" s="304"/>
      <c r="G33" s="146">
        <v>0.6875</v>
      </c>
      <c r="H33" s="314"/>
      <c r="I33" s="144">
        <v>0.6875</v>
      </c>
      <c r="J33" s="305" t="s">
        <v>437</v>
      </c>
      <c r="K33" s="144">
        <v>0.6875</v>
      </c>
      <c r="L33" s="304"/>
      <c r="M33" s="146">
        <v>0.6875</v>
      </c>
      <c r="N33" s="314"/>
      <c r="O33" s="144">
        <v>0.6875</v>
      </c>
      <c r="P33" s="316"/>
    </row>
    <row r="34" spans="1:16" x14ac:dyDescent="0.25">
      <c r="A34" s="144">
        <v>0.70833333333333337</v>
      </c>
      <c r="B34" s="304"/>
      <c r="C34" s="146">
        <v>0.70833333333333337</v>
      </c>
      <c r="D34" s="314"/>
      <c r="E34" s="144">
        <v>0.70833333333333337</v>
      </c>
      <c r="F34" s="304"/>
      <c r="G34" s="146">
        <v>0.70833333333333337</v>
      </c>
      <c r="H34" s="314"/>
      <c r="I34" s="144">
        <v>0.70833333333333337</v>
      </c>
      <c r="J34" s="306"/>
      <c r="K34" s="144">
        <v>0.70833333333333337</v>
      </c>
      <c r="L34" s="304"/>
      <c r="M34" s="146">
        <v>0.70833333333333337</v>
      </c>
      <c r="N34" s="314"/>
      <c r="O34" s="144">
        <v>0.70833333333333337</v>
      </c>
      <c r="P34" s="306"/>
    </row>
    <row r="35" spans="1:16" x14ac:dyDescent="0.25">
      <c r="A35" s="144">
        <v>0.72916666666666663</v>
      </c>
      <c r="B35" s="145" t="s">
        <v>438</v>
      </c>
      <c r="C35" s="146">
        <v>0.72916666666666663</v>
      </c>
      <c r="D35" s="147" t="s">
        <v>438</v>
      </c>
      <c r="E35" s="144">
        <v>0.72916666666666663</v>
      </c>
      <c r="F35" s="159" t="s">
        <v>438</v>
      </c>
      <c r="G35" s="146">
        <v>0.72916666666666663</v>
      </c>
      <c r="H35" s="160" t="s">
        <v>438</v>
      </c>
      <c r="I35" s="144">
        <v>0.72916666666666663</v>
      </c>
      <c r="J35" s="159" t="s">
        <v>438</v>
      </c>
      <c r="K35" s="144">
        <v>0.72916666666666663</v>
      </c>
      <c r="L35" s="159" t="s">
        <v>438</v>
      </c>
      <c r="M35" s="146">
        <v>0.72916666666666663</v>
      </c>
      <c r="N35" s="160" t="s">
        <v>438</v>
      </c>
      <c r="O35" s="144">
        <v>0.72916666666666663</v>
      </c>
      <c r="P35" s="159" t="s">
        <v>438</v>
      </c>
    </row>
    <row r="36" spans="1:16" ht="15.75" thickBot="1" x14ac:dyDescent="0.3">
      <c r="A36" s="161">
        <v>0.75</v>
      </c>
      <c r="B36" s="162" t="s">
        <v>439</v>
      </c>
      <c r="C36" s="163">
        <v>0.75</v>
      </c>
      <c r="D36" s="164" t="s">
        <v>439</v>
      </c>
      <c r="E36" s="161">
        <v>0.75</v>
      </c>
      <c r="F36" s="165" t="s">
        <v>439</v>
      </c>
      <c r="G36" s="163">
        <v>0.75</v>
      </c>
      <c r="H36" s="166" t="s">
        <v>439</v>
      </c>
      <c r="I36" s="161">
        <v>0.75</v>
      </c>
      <c r="J36" s="165" t="s">
        <v>439</v>
      </c>
      <c r="K36" s="161">
        <v>0.75</v>
      </c>
      <c r="L36" s="165" t="s">
        <v>439</v>
      </c>
      <c r="M36" s="163">
        <v>0.75</v>
      </c>
      <c r="N36" s="166" t="s">
        <v>439</v>
      </c>
      <c r="O36" s="161">
        <v>0.75</v>
      </c>
      <c r="P36" s="165" t="s">
        <v>439</v>
      </c>
    </row>
  </sheetData>
  <mergeCells count="51">
    <mergeCell ref="A14:B14"/>
    <mergeCell ref="C14:D14"/>
    <mergeCell ref="E14:F14"/>
    <mergeCell ref="G14:H14"/>
    <mergeCell ref="I14:J14"/>
    <mergeCell ref="M14:N14"/>
    <mergeCell ref="O14:P14"/>
    <mergeCell ref="D16:D19"/>
    <mergeCell ref="P16:P18"/>
    <mergeCell ref="F17:F18"/>
    <mergeCell ref="H17:H18"/>
    <mergeCell ref="P19:P21"/>
    <mergeCell ref="K14:L14"/>
    <mergeCell ref="B18:B19"/>
    <mergeCell ref="J18:J23"/>
    <mergeCell ref="L18:L23"/>
    <mergeCell ref="N18:N23"/>
    <mergeCell ref="F19:F23"/>
    <mergeCell ref="H19:H23"/>
    <mergeCell ref="D20:D23"/>
    <mergeCell ref="B21:B22"/>
    <mergeCell ref="N27:N34"/>
    <mergeCell ref="P27:P34"/>
    <mergeCell ref="H29:H34"/>
    <mergeCell ref="B24:B26"/>
    <mergeCell ref="D24:D26"/>
    <mergeCell ref="F24:F26"/>
    <mergeCell ref="H24:H26"/>
    <mergeCell ref="J24:J26"/>
    <mergeCell ref="L24:L26"/>
    <mergeCell ref="B27:B34"/>
    <mergeCell ref="D27:D34"/>
    <mergeCell ref="F27:F34"/>
    <mergeCell ref="H27:H28"/>
    <mergeCell ref="J27:J32"/>
    <mergeCell ref="C11:P12"/>
    <mergeCell ref="A1:P1"/>
    <mergeCell ref="A2:P2"/>
    <mergeCell ref="A3:P3"/>
    <mergeCell ref="L29:L34"/>
    <mergeCell ref="J33:J34"/>
    <mergeCell ref="A5:A6"/>
    <mergeCell ref="B5:B6"/>
    <mergeCell ref="C5:P6"/>
    <mergeCell ref="A8:A9"/>
    <mergeCell ref="B8:B9"/>
    <mergeCell ref="C8:P9"/>
    <mergeCell ref="A11:A12"/>
    <mergeCell ref="B11:B12"/>
    <mergeCell ref="N24:N26"/>
    <mergeCell ref="P24:P2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25"/>
  <sheetViews>
    <sheetView workbookViewId="0">
      <selection activeCell="B3" sqref="B3:G3"/>
    </sheetView>
  </sheetViews>
  <sheetFormatPr defaultRowHeight="15" x14ac:dyDescent="0.2"/>
  <cols>
    <col min="2" max="2" width="81.28515625" style="13" customWidth="1"/>
    <col min="3" max="4" width="9.140625" style="13" customWidth="1"/>
    <col min="5" max="5" width="11.28515625" style="13" customWidth="1"/>
    <col min="6" max="6" width="9.85546875" style="13" customWidth="1"/>
    <col min="7" max="7" width="47.140625" style="13" customWidth="1"/>
  </cols>
  <sheetData>
    <row r="1" spans="2:7" ht="15.75" x14ac:dyDescent="0.2">
      <c r="B1" s="339" t="s">
        <v>384</v>
      </c>
      <c r="C1" s="340"/>
      <c r="D1" s="340"/>
      <c r="E1" s="340"/>
      <c r="F1" s="340"/>
      <c r="G1" s="340"/>
    </row>
    <row r="2" spans="2:7" ht="15.75" x14ac:dyDescent="0.2">
      <c r="B2" s="341" t="s">
        <v>385</v>
      </c>
      <c r="C2" s="342"/>
      <c r="D2" s="342"/>
      <c r="E2" s="342"/>
      <c r="F2" s="342"/>
      <c r="G2" s="342"/>
    </row>
    <row r="3" spans="2:7" ht="15.75" x14ac:dyDescent="0.2">
      <c r="B3" s="341" t="s">
        <v>334</v>
      </c>
      <c r="C3" s="342"/>
      <c r="D3" s="342"/>
      <c r="E3" s="342"/>
      <c r="F3" s="342"/>
      <c r="G3" s="342"/>
    </row>
    <row r="4" spans="2:7" s="1" customFormat="1" ht="12.75" customHeight="1" x14ac:dyDescent="0.2">
      <c r="B4" s="343" t="s">
        <v>335</v>
      </c>
      <c r="C4" s="343" t="s">
        <v>336</v>
      </c>
      <c r="D4" s="343"/>
      <c r="E4" s="343" t="s">
        <v>337</v>
      </c>
      <c r="F4" s="343" t="s">
        <v>338</v>
      </c>
      <c r="G4" s="343"/>
    </row>
    <row r="5" spans="2:7" s="1" customFormat="1" ht="15.75" x14ac:dyDescent="0.2">
      <c r="B5" s="343"/>
      <c r="C5" s="343"/>
      <c r="D5" s="343"/>
      <c r="E5" s="343"/>
      <c r="F5" s="343" t="s">
        <v>339</v>
      </c>
      <c r="G5" s="343"/>
    </row>
    <row r="6" spans="2:7" s="1" customFormat="1" ht="31.5" x14ac:dyDescent="0.2">
      <c r="B6" s="28"/>
      <c r="C6" s="28" t="s">
        <v>340</v>
      </c>
      <c r="D6" s="28" t="s">
        <v>341</v>
      </c>
      <c r="E6" s="343"/>
      <c r="F6" s="28" t="s">
        <v>342</v>
      </c>
      <c r="G6" s="28" t="s">
        <v>343</v>
      </c>
    </row>
    <row r="7" spans="2:7" s="1" customFormat="1" ht="15.75" x14ac:dyDescent="0.25">
      <c r="B7" s="17" t="s">
        <v>344</v>
      </c>
      <c r="C7" s="18"/>
      <c r="D7" s="18"/>
      <c r="E7" s="18"/>
      <c r="F7" s="18"/>
      <c r="G7" s="19"/>
    </row>
    <row r="8" spans="2:7" s="1" customFormat="1" x14ac:dyDescent="0.2">
      <c r="B8" s="20" t="s">
        <v>139</v>
      </c>
      <c r="C8" s="21">
        <v>45</v>
      </c>
      <c r="D8" s="21"/>
      <c r="E8" s="21">
        <v>3</v>
      </c>
      <c r="F8" s="21" t="s">
        <v>345</v>
      </c>
      <c r="G8" s="21" t="s">
        <v>346</v>
      </c>
    </row>
    <row r="9" spans="2:7" s="1" customFormat="1" x14ac:dyDescent="0.2">
      <c r="B9" s="20" t="s">
        <v>347</v>
      </c>
      <c r="C9" s="21">
        <v>45</v>
      </c>
      <c r="D9" s="21"/>
      <c r="E9" s="21">
        <v>3</v>
      </c>
      <c r="F9" s="21" t="s">
        <v>345</v>
      </c>
      <c r="G9" s="21" t="s">
        <v>346</v>
      </c>
    </row>
    <row r="10" spans="2:7" s="1" customFormat="1" x14ac:dyDescent="0.2">
      <c r="B10" s="20" t="s">
        <v>348</v>
      </c>
      <c r="C10" s="21"/>
      <c r="D10" s="21">
        <v>75</v>
      </c>
      <c r="E10" s="21">
        <v>5</v>
      </c>
      <c r="F10" s="21" t="s">
        <v>349</v>
      </c>
      <c r="G10" s="21" t="s">
        <v>350</v>
      </c>
    </row>
    <row r="11" spans="2:7" s="1" customFormat="1" ht="15.75" x14ac:dyDescent="0.25">
      <c r="B11" s="17" t="s">
        <v>351</v>
      </c>
      <c r="C11" s="22"/>
      <c r="D11" s="22"/>
      <c r="E11" s="22"/>
      <c r="F11" s="22"/>
      <c r="G11" s="22"/>
    </row>
    <row r="12" spans="2:7" s="1" customFormat="1" x14ac:dyDescent="0.2">
      <c r="B12" s="20" t="s">
        <v>352</v>
      </c>
      <c r="C12" s="21">
        <v>60</v>
      </c>
      <c r="D12" s="21"/>
      <c r="E12" s="21">
        <v>4</v>
      </c>
      <c r="F12" s="21" t="s">
        <v>349</v>
      </c>
      <c r="G12" s="21" t="s">
        <v>353</v>
      </c>
    </row>
    <row r="13" spans="2:7" s="1" customFormat="1" x14ac:dyDescent="0.2">
      <c r="B13" s="20" t="s">
        <v>354</v>
      </c>
      <c r="C13" s="21">
        <v>45</v>
      </c>
      <c r="D13" s="21"/>
      <c r="E13" s="21">
        <v>3</v>
      </c>
      <c r="F13" s="21" t="s">
        <v>349</v>
      </c>
      <c r="G13" s="21" t="s">
        <v>353</v>
      </c>
    </row>
    <row r="14" spans="2:7" s="1" customFormat="1" ht="15.75" x14ac:dyDescent="0.25">
      <c r="B14" s="17" t="s">
        <v>355</v>
      </c>
      <c r="C14" s="18"/>
      <c r="D14" s="18"/>
      <c r="E14" s="18"/>
      <c r="F14" s="18"/>
      <c r="G14" s="22"/>
    </row>
    <row r="15" spans="2:7" s="1" customFormat="1" x14ac:dyDescent="0.2">
      <c r="B15" s="20" t="s">
        <v>356</v>
      </c>
      <c r="C15" s="21">
        <v>60</v>
      </c>
      <c r="D15" s="21"/>
      <c r="E15" s="21">
        <v>4</v>
      </c>
      <c r="F15" s="21" t="s">
        <v>345</v>
      </c>
      <c r="G15" s="21" t="s">
        <v>350</v>
      </c>
    </row>
    <row r="16" spans="2:7" s="1" customFormat="1" ht="15.75" x14ac:dyDescent="0.25">
      <c r="B16" s="17" t="s">
        <v>357</v>
      </c>
      <c r="C16" s="18"/>
      <c r="D16" s="18"/>
      <c r="E16" s="18"/>
      <c r="F16" s="18"/>
      <c r="G16" s="22"/>
    </row>
    <row r="17" spans="2:7" s="1" customFormat="1" x14ac:dyDescent="0.2">
      <c r="B17" s="20" t="s">
        <v>358</v>
      </c>
      <c r="C17" s="21">
        <v>60</v>
      </c>
      <c r="D17" s="21"/>
      <c r="E17" s="21">
        <v>4</v>
      </c>
      <c r="F17" s="21" t="s">
        <v>345</v>
      </c>
      <c r="G17" s="21" t="s">
        <v>346</v>
      </c>
    </row>
    <row r="18" spans="2:7" s="1" customFormat="1" x14ac:dyDescent="0.2">
      <c r="B18" s="20" t="s">
        <v>359</v>
      </c>
      <c r="C18" s="21">
        <v>60</v>
      </c>
      <c r="D18" s="21"/>
      <c r="E18" s="21">
        <v>4</v>
      </c>
      <c r="F18" s="21" t="s">
        <v>345</v>
      </c>
      <c r="G18" s="21" t="s">
        <v>360</v>
      </c>
    </row>
    <row r="19" spans="2:7" s="1" customFormat="1" ht="15.75" x14ac:dyDescent="0.25">
      <c r="B19" s="17" t="s">
        <v>361</v>
      </c>
      <c r="C19" s="18"/>
      <c r="D19" s="18"/>
      <c r="E19" s="18"/>
      <c r="F19" s="18"/>
      <c r="G19" s="22"/>
    </row>
    <row r="20" spans="2:7" s="1" customFormat="1" x14ac:dyDescent="0.2">
      <c r="B20" s="20" t="s">
        <v>326</v>
      </c>
      <c r="C20" s="21">
        <v>15</v>
      </c>
      <c r="D20" s="21"/>
      <c r="E20" s="21">
        <v>1</v>
      </c>
      <c r="F20" s="21" t="s">
        <v>345</v>
      </c>
      <c r="G20" s="21" t="s">
        <v>362</v>
      </c>
    </row>
    <row r="21" spans="2:7" s="1" customFormat="1" x14ac:dyDescent="0.2">
      <c r="B21" s="20" t="s">
        <v>363</v>
      </c>
      <c r="C21" s="21">
        <v>0</v>
      </c>
      <c r="D21" s="21"/>
      <c r="E21" s="21">
        <v>0</v>
      </c>
      <c r="F21" s="21" t="s">
        <v>345</v>
      </c>
      <c r="G21" s="21" t="s">
        <v>364</v>
      </c>
    </row>
    <row r="22" spans="2:7" ht="15.75" x14ac:dyDescent="0.25">
      <c r="E22" s="15">
        <f>SUM(E8:E20)</f>
        <v>31</v>
      </c>
    </row>
    <row r="24" spans="2:7" x14ac:dyDescent="0.2">
      <c r="C24" s="7" t="s">
        <v>365</v>
      </c>
      <c r="D24" s="7" t="s">
        <v>341</v>
      </c>
      <c r="E24" s="7" t="s">
        <v>366</v>
      </c>
    </row>
    <row r="25" spans="2:7" ht="15.75" x14ac:dyDescent="0.25">
      <c r="C25" s="8">
        <f>SUM(C7:C22)</f>
        <v>390</v>
      </c>
      <c r="D25" s="8">
        <f>SUM(D7:D22)</f>
        <v>75</v>
      </c>
      <c r="E25" s="16">
        <f>SUM(C25:D25)</f>
        <v>465</v>
      </c>
    </row>
  </sheetData>
  <mergeCells count="8">
    <mergeCell ref="B1:G1"/>
    <mergeCell ref="B2:G2"/>
    <mergeCell ref="B3:G3"/>
    <mergeCell ref="B4:B5"/>
    <mergeCell ref="C4:D5"/>
    <mergeCell ref="E4:E6"/>
    <mergeCell ref="F4:G4"/>
    <mergeCell ref="F5:G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Tempos-horários</vt:lpstr>
      <vt:lpstr>Quadro Sinótico-TÓPICO-NOME (2)</vt:lpstr>
      <vt:lpstr>Módulos-Tópicos-Instrutor-A </vt:lpstr>
      <vt:lpstr>Aula Prática</vt:lpstr>
      <vt:lpstr>Modulos-Disciplinas-Responsável</vt:lpstr>
      <vt:lpstr>'Aula Prática'!Area_de_impressao</vt:lpstr>
    </vt:vector>
  </TitlesOfParts>
  <Manager/>
  <Company>MICROCITY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Ementa</dc:creator>
  <cp:keywords/>
  <dc:description/>
  <cp:lastModifiedBy>Alexandre Alves Gomes</cp:lastModifiedBy>
  <cp:revision/>
  <dcterms:created xsi:type="dcterms:W3CDTF">2008-03-03T20:46:46Z</dcterms:created>
  <dcterms:modified xsi:type="dcterms:W3CDTF">2024-10-10T11:53:45Z</dcterms:modified>
  <cp:category/>
  <cp:contentStatus/>
</cp:coreProperties>
</file>